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330" activeTab="0"/>
  </bookViews>
  <sheets>
    <sheet name="Summary" sheetId="1" r:id="rId1"/>
    <sheet name="MP301" sheetId="2" r:id="rId2"/>
    <sheet name="MP302" sheetId="3" r:id="rId3"/>
    <sheet name="MP303" sheetId="4" r:id="rId4"/>
    <sheet name="MP304" sheetId="5" r:id="rId5"/>
    <sheet name="MP305" sheetId="6" r:id="rId6"/>
    <sheet name="MP306" sheetId="7" r:id="rId7"/>
    <sheet name="MP307" sheetId="8" r:id="rId8"/>
    <sheet name="DC30" sheetId="9" r:id="rId9"/>
    <sheet name="MP311" sheetId="10" r:id="rId10"/>
    <sheet name="MP312" sheetId="11" r:id="rId11"/>
    <sheet name="MP313" sheetId="12" r:id="rId12"/>
    <sheet name="MP314" sheetId="13" r:id="rId13"/>
    <sheet name="MP315" sheetId="14" r:id="rId14"/>
    <sheet name="MP316" sheetId="15" r:id="rId15"/>
    <sheet name="DC31" sheetId="16" r:id="rId16"/>
    <sheet name="MP321" sheetId="17" r:id="rId17"/>
    <sheet name="MP324" sheetId="18" r:id="rId18"/>
    <sheet name="MP325" sheetId="19" r:id="rId19"/>
    <sheet name="MP326" sheetId="20" r:id="rId20"/>
    <sheet name="DC32" sheetId="21" r:id="rId21"/>
  </sheets>
  <externalReferences>
    <externalReference r:id="rId24"/>
  </externalReferences>
  <definedNames>
    <definedName name="_xlnm.Print_Area" localSheetId="8">'DC30'!$A$1:$O$38</definedName>
    <definedName name="_xlnm.Print_Area" localSheetId="15">'DC31'!$A$1:$O$38</definedName>
    <definedName name="_xlnm.Print_Area" localSheetId="20">'DC32'!$A$1:$O$38</definedName>
    <definedName name="_xlnm.Print_Area" localSheetId="1">'MP301'!$A$1:$O$38</definedName>
    <definedName name="_xlnm.Print_Area" localSheetId="2">'MP302'!$A$1:$O$38</definedName>
    <definedName name="_xlnm.Print_Area" localSheetId="3">'MP303'!$A$1:$O$38</definedName>
    <definedName name="_xlnm.Print_Area" localSheetId="4">'MP304'!$A$1:$O$38</definedName>
    <definedName name="_xlnm.Print_Area" localSheetId="5">'MP305'!$A$1:$O$38</definedName>
    <definedName name="_xlnm.Print_Area" localSheetId="6">'MP306'!$A$1:$O$38</definedName>
    <definedName name="_xlnm.Print_Area" localSheetId="7">'MP307'!$A$1:$O$38</definedName>
    <definedName name="_xlnm.Print_Area" localSheetId="9">'MP311'!$A$1:$O$38</definedName>
    <definedName name="_xlnm.Print_Area" localSheetId="10">'MP312'!$A$1:$O$38</definedName>
    <definedName name="_xlnm.Print_Area" localSheetId="11">'MP313'!$A$1:$O$38</definedName>
    <definedName name="_xlnm.Print_Area" localSheetId="12">'MP314'!$A$1:$O$38</definedName>
    <definedName name="_xlnm.Print_Area" localSheetId="13">'MP315'!$A$1:$O$38</definedName>
    <definedName name="_xlnm.Print_Area" localSheetId="14">'MP316'!$A$1:$O$38</definedName>
    <definedName name="_xlnm.Print_Area" localSheetId="16">'MP321'!$A$1:$O$38</definedName>
    <definedName name="_xlnm.Print_Area" localSheetId="17">'MP324'!$A$1:$O$38</definedName>
    <definedName name="_xlnm.Print_Area" localSheetId="18">'MP325'!$A$1:$O$38</definedName>
    <definedName name="_xlnm.Print_Area" localSheetId="19">'MP326'!$A$1:$O$38</definedName>
    <definedName name="_xlnm.Print_Area" localSheetId="0">'Summary'!$A$1:$O$38</definedName>
  </definedNames>
  <calcPr fullCalcOnLoad="1"/>
</workbook>
</file>

<file path=xl/sharedStrings.xml><?xml version="1.0" encoding="utf-8"?>
<sst xmlns="http://schemas.openxmlformats.org/spreadsheetml/2006/main" count="1029" uniqueCount="65">
  <si>
    <t>Mpumalanga: Albert Luthuli(MP301)</t>
  </si>
  <si>
    <t>STATEMENT OF CAPITAL AND OPERATING EXPENDITURE FOR 2020/21</t>
  </si>
  <si>
    <t>Changes to baseline</t>
  </si>
  <si>
    <t>2020/21</t>
  </si>
  <si>
    <t>2021/22</t>
  </si>
  <si>
    <t>2022/23</t>
  </si>
  <si>
    <t>% change to baseline</t>
  </si>
  <si>
    <t>% share of total change to baseline</t>
  </si>
  <si>
    <t>R thousands</t>
  </si>
  <si>
    <t>2019/20 Medium term estimates (1)</t>
  </si>
  <si>
    <t>2020/21 Draft Medium term estimates (2)</t>
  </si>
  <si>
    <t>2019/20 Medium term estimates (3)</t>
  </si>
  <si>
    <t>2020/21 Draft Medium term estimates (4)</t>
  </si>
  <si>
    <t>2020/21 Draft Medium term estimates (5)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</si>
  <si>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</si>
  <si>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</si>
  <si>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</si>
  <si>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</si>
  <si>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</si>
  <si>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</si>
  <si>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</si>
  <si>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</si>
  <si>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</si>
  <si>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</si>
  <si>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</si>
  <si>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</si>
  <si>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</si>
  <si>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</si>
  <si>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</si>
  <si>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</si>
  <si>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</si>
  <si>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</si>
  <si>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</si>
  <si>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</si>
  <si>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</si>
  <si>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</si>
  <si>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</si>
  <si>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</si>
  <si>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2019/20, projection for 2020/21</t>
  </si>
  <si>
    <t>(2) Adopted budget informed by MSCOA 2020/21</t>
  </si>
  <si>
    <t>(3) Adopted budget informed by MSCOA 2019/20, projection for 2021/22</t>
  </si>
  <si>
    <t>(4) Adopted budget informed by MSCOA 2020/21, projection for 2021/22</t>
  </si>
  <si>
    <t>(5) Adopted budget informed by MSCOA 2020/21, projection for 2022/23</t>
  </si>
  <si>
    <t>Mpumalanga: Msukaligwa(MP302)</t>
  </si>
  <si>
    <t>Mpumalanga: Mkhondo(MP303)</t>
  </si>
  <si>
    <t>Mpumalanga: Pixley Ka Seme (MP)(MP304)</t>
  </si>
  <si>
    <t>Mpumalanga: Lekwa(MP305)</t>
  </si>
  <si>
    <t>Mpumalanga: Dipaleseng(MP306)</t>
  </si>
  <si>
    <t>Mpumalanga: Govan Mbeki(MP307)</t>
  </si>
  <si>
    <t>Mpumalanga: Gert Sibande(DC30)</t>
  </si>
  <si>
    <t>Mpumalanga: Victor Khanye(MP311)</t>
  </si>
  <si>
    <t>Mpumalanga: Emalahleni (MP)(MP312)</t>
  </si>
  <si>
    <t>Mpumalanga: Steve Tshwete(MP313)</t>
  </si>
  <si>
    <t>Mpumalanga: Emakhazeni(MP314)</t>
  </si>
  <si>
    <t>Mpumalanga: Thembisile Hani(MP315)</t>
  </si>
  <si>
    <t>Mpumalanga: Dr J.S. Moroka(MP316)</t>
  </si>
  <si>
    <t>Mpumalanga: Nkangala(DC31)</t>
  </si>
  <si>
    <t>Mpumalanga: Thaba Chweu(MP321)</t>
  </si>
  <si>
    <t>Mpumalanga: Nkomazi(MP324)</t>
  </si>
  <si>
    <t>Mpumalanga: Bushbuckridge(MP325)</t>
  </si>
  <si>
    <t>Mpumalanga: City of Mbombela(MP326)</t>
  </si>
  <si>
    <t>Mpumalanga: Ehlanzeni(DC32)</t>
  </si>
  <si>
    <t>2019/20 Medium term estimates</t>
  </si>
  <si>
    <t>2020/21 Draft Medium term estimates</t>
  </si>
  <si>
    <t>CONSOLIDATION FOR MPUMALANGA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</si>
</sst>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;\-#,###;"/>
    <numFmt numFmtId="177" formatCode="#,###.0\%;\-#,###.0\%;"/>
    <numFmt numFmtId="178" formatCode="##,##0_);\(##,##0\);0_)"/>
    <numFmt numFmtId="179" formatCode="0.0%;_(* &quot;–&quot;_)"/>
    <numFmt numFmtId="180" formatCode="#,###,##0_);\(#,###,##0\);_(* &quot;–&quot;???_);_(@_)"/>
    <numFmt numFmtId="181" formatCode="0.0\%;\(0.0\%\);_(* &quot;–&quot;_)"/>
    <numFmt numFmtId="182" formatCode="0.0\%;\(0.0\%\);_(* &quot;–&quot;_)\%"/>
    <numFmt numFmtId="183" formatCode="_(* #,##0,_);_(* \(#,##0,\);_(* &quot;- &quot;?_);_(@_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33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NumberFormat="1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left"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6" fillId="0" borderId="10" xfId="0" applyNumberFormat="1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centerContinuous" vertical="top" wrapText="1"/>
      <protection/>
    </xf>
    <xf numFmtId="0" fontId="6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Fill="1" applyBorder="1" applyAlignment="1" applyProtection="1">
      <alignment horizontal="centerContinuous" vertical="top" wrapText="1"/>
      <protection/>
    </xf>
    <xf numFmtId="0" fontId="6" fillId="0" borderId="14" xfId="0" applyFont="1" applyBorder="1" applyAlignment="1" applyProtection="1">
      <alignment horizontal="centerContinuous" vertical="top" wrapText="1"/>
      <protection/>
    </xf>
    <xf numFmtId="0" fontId="6" fillId="0" borderId="15" xfId="0" applyFont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6" fillId="0" borderId="18" xfId="0" applyFont="1" applyBorder="1" applyAlignment="1" applyProtection="1">
      <alignment horizontal="centerContinuous" vertical="top"/>
      <protection/>
    </xf>
    <xf numFmtId="0" fontId="6" fillId="0" borderId="17" xfId="0" applyFont="1" applyBorder="1" applyAlignment="1" applyProtection="1">
      <alignment horizontal="centerContinuous" vertical="top"/>
      <protection/>
    </xf>
    <xf numFmtId="0" fontId="9" fillId="0" borderId="10" xfId="0" applyNumberFormat="1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79" fontId="10" fillId="0" borderId="19" xfId="0" applyNumberFormat="1" applyFont="1" applyBorder="1" applyAlignment="1" applyProtection="1">
      <alignment horizontal="center" vertical="center" wrapText="1"/>
      <protection/>
    </xf>
    <xf numFmtId="179" fontId="10" fillId="0" borderId="20" xfId="0" applyNumberFormat="1" applyFont="1" applyBorder="1" applyAlignment="1" applyProtection="1">
      <alignment horizontal="center" vertical="center" wrapText="1"/>
      <protection/>
    </xf>
    <xf numFmtId="179" fontId="10" fillId="0" borderId="21" xfId="0" applyNumberFormat="1" applyFont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76" fontId="4" fillId="0" borderId="0" xfId="0" applyNumberFormat="1" applyFont="1" applyAlignment="1">
      <alignment horizontal="right" wrapText="1"/>
    </xf>
    <xf numFmtId="169" fontId="5" fillId="0" borderId="23" xfId="0" applyNumberFormat="1" applyFont="1" applyBorder="1" applyAlignment="1" applyProtection="1">
      <alignment horizontal="left" vertical="center" indent="1"/>
      <protection/>
    </xf>
    <xf numFmtId="181" fontId="11" fillId="0" borderId="24" xfId="59" applyNumberFormat="1" applyFont="1" applyFill="1" applyBorder="1" applyAlignment="1" applyProtection="1">
      <alignment horizontal="center" vertical="center"/>
      <protection/>
    </xf>
    <xf numFmtId="181" fontId="11" fillId="0" borderId="10" xfId="0" applyNumberFormat="1" applyFont="1" applyBorder="1" applyAlignment="1" applyProtection="1">
      <alignment/>
      <protection/>
    </xf>
    <xf numFmtId="181" fontId="11" fillId="0" borderId="22" xfId="0" applyNumberFormat="1" applyFont="1" applyBorder="1" applyAlignment="1" applyProtection="1">
      <alignment/>
      <protection/>
    </xf>
    <xf numFmtId="176" fontId="12" fillId="0" borderId="0" xfId="0" applyNumberFormat="1" applyFont="1" applyAlignment="1">
      <alignment horizontal="right" wrapText="1"/>
    </xf>
    <xf numFmtId="49" fontId="6" fillId="0" borderId="25" xfId="0" applyNumberFormat="1" applyFont="1" applyBorder="1" applyAlignment="1" applyProtection="1">
      <alignment vertical="center"/>
      <protection/>
    </xf>
    <xf numFmtId="181" fontId="9" fillId="0" borderId="26" xfId="59" applyNumberFormat="1" applyFont="1" applyFill="1" applyBorder="1" applyAlignment="1" applyProtection="1">
      <alignment horizontal="center" vertical="center"/>
      <protection/>
    </xf>
    <xf numFmtId="181" fontId="9" fillId="0" borderId="27" xfId="0" applyNumberFormat="1" applyFont="1" applyBorder="1" applyAlignment="1" applyProtection="1">
      <alignment/>
      <protection/>
    </xf>
    <xf numFmtId="181" fontId="9" fillId="0" borderId="28" xfId="0" applyNumberFormat="1" applyFont="1" applyBorder="1" applyAlignment="1" applyProtection="1">
      <alignment/>
      <protection/>
    </xf>
    <xf numFmtId="176" fontId="2" fillId="0" borderId="0" xfId="0" applyNumberFormat="1" applyFont="1" applyAlignment="1">
      <alignment horizontal="right" wrapText="1"/>
    </xf>
    <xf numFmtId="182" fontId="11" fillId="0" borderId="24" xfId="59" applyNumberFormat="1" applyFont="1" applyFill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/>
      <protection/>
    </xf>
    <xf numFmtId="0" fontId="11" fillId="0" borderId="22" xfId="0" applyFont="1" applyBorder="1" applyAlignment="1" applyProtection="1">
      <alignment/>
      <protection/>
    </xf>
    <xf numFmtId="181" fontId="11" fillId="0" borderId="24" xfId="0" applyNumberFormat="1" applyFont="1" applyFill="1" applyBorder="1" applyAlignment="1" applyProtection="1">
      <alignment horizontal="center" vertical="center"/>
      <protection/>
    </xf>
    <xf numFmtId="181" fontId="9" fillId="0" borderId="19" xfId="59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Border="1" applyAlignment="1" applyProtection="1">
      <alignment vertical="center"/>
      <protection/>
    </xf>
    <xf numFmtId="169" fontId="9" fillId="0" borderId="29" xfId="0" applyNumberFormat="1" applyFont="1" applyBorder="1" applyAlignment="1" applyProtection="1">
      <alignment horizontal="left" vertical="center" wrapText="1"/>
      <protection/>
    </xf>
    <xf numFmtId="0" fontId="11" fillId="0" borderId="12" xfId="59" applyNumberFormat="1" applyFont="1" applyFill="1" applyBorder="1" applyAlignment="1" applyProtection="1">
      <alignment horizontal="center" vertical="center"/>
      <protection/>
    </xf>
    <xf numFmtId="0" fontId="11" fillId="0" borderId="30" xfId="0" applyNumberFormat="1" applyFont="1" applyBorder="1" applyAlignment="1" applyProtection="1">
      <alignment/>
      <protection/>
    </xf>
    <xf numFmtId="0" fontId="11" fillId="0" borderId="31" xfId="0" applyNumberFormat="1" applyFont="1" applyBorder="1" applyAlignment="1" applyProtection="1">
      <alignment/>
      <protection/>
    </xf>
    <xf numFmtId="49" fontId="6" fillId="0" borderId="0" xfId="0" applyNumberFormat="1" applyFont="1" applyBorder="1" applyAlignment="1" applyProtection="1">
      <alignment vertical="center"/>
      <protection/>
    </xf>
    <xf numFmtId="0" fontId="11" fillId="0" borderId="32" xfId="59" applyNumberFormat="1" applyFont="1" applyFill="1" applyBorder="1" applyAlignment="1" applyProtection="1">
      <alignment horizontal="center" vertical="center"/>
      <protection/>
    </xf>
    <xf numFmtId="0" fontId="11" fillId="0" borderId="33" xfId="0" applyNumberFormat="1" applyFont="1" applyBorder="1" applyAlignment="1" applyProtection="1">
      <alignment/>
      <protection/>
    </xf>
    <xf numFmtId="0" fontId="11" fillId="0" borderId="34" xfId="0" applyNumberFormat="1" applyFont="1" applyBorder="1" applyAlignment="1" applyProtection="1">
      <alignment/>
      <protection/>
    </xf>
    <xf numFmtId="0" fontId="13" fillId="0" borderId="24" xfId="0" applyNumberFormat="1" applyFont="1" applyBorder="1" applyAlignment="1" applyProtection="1">
      <alignment horizontal="center" vertical="center" wrapText="1"/>
      <protection/>
    </xf>
    <xf numFmtId="0" fontId="13" fillId="0" borderId="12" xfId="0" applyNumberFormat="1" applyFont="1" applyBorder="1" applyAlignment="1" applyProtection="1">
      <alignment horizontal="center" vertical="center" wrapText="1"/>
      <protection/>
    </xf>
    <xf numFmtId="0" fontId="11" fillId="0" borderId="30" xfId="0" applyFont="1" applyBorder="1" applyAlignment="1" applyProtection="1">
      <alignment/>
      <protection/>
    </xf>
    <xf numFmtId="0" fontId="11" fillId="0" borderId="31" xfId="0" applyFont="1" applyBorder="1" applyAlignment="1" applyProtection="1">
      <alignment/>
      <protection/>
    </xf>
    <xf numFmtId="49" fontId="6" fillId="0" borderId="35" xfId="0" applyNumberFormat="1" applyFont="1" applyBorder="1" applyAlignment="1" applyProtection="1">
      <alignment vertical="center"/>
      <protection/>
    </xf>
    <xf numFmtId="181" fontId="9" fillId="0" borderId="36" xfId="59" applyNumberFormat="1" applyFont="1" applyFill="1" applyBorder="1" applyAlignment="1" applyProtection="1">
      <alignment horizontal="center" vertical="center"/>
      <protection/>
    </xf>
    <xf numFmtId="181" fontId="9" fillId="0" borderId="37" xfId="0" applyNumberFormat="1" applyFont="1" applyBorder="1" applyAlignment="1" applyProtection="1">
      <alignment/>
      <protection/>
    </xf>
    <xf numFmtId="181" fontId="9" fillId="0" borderId="38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83" fontId="5" fillId="0" borderId="24" xfId="0" applyNumberFormat="1" applyFont="1" applyFill="1" applyBorder="1" applyAlignment="1" applyProtection="1">
      <alignment horizontal="right" vertical="center"/>
      <protection/>
    </xf>
    <xf numFmtId="183" fontId="5" fillId="0" borderId="0" xfId="0" applyNumberFormat="1" applyFont="1" applyFill="1" applyBorder="1" applyAlignment="1" applyProtection="1">
      <alignment horizontal="right" vertical="center"/>
      <protection/>
    </xf>
    <xf numFmtId="183" fontId="5" fillId="0" borderId="23" xfId="0" applyNumberFormat="1" applyFont="1" applyFill="1" applyBorder="1" applyAlignment="1" applyProtection="1">
      <alignment horizontal="right" vertical="center"/>
      <protection/>
    </xf>
    <xf numFmtId="183" fontId="6" fillId="0" borderId="26" xfId="0" applyNumberFormat="1" applyFont="1" applyFill="1" applyBorder="1" applyAlignment="1" applyProtection="1">
      <alignment horizontal="right" vertical="center"/>
      <protection/>
    </xf>
    <xf numFmtId="183" fontId="6" fillId="0" borderId="25" xfId="0" applyNumberFormat="1" applyFont="1" applyFill="1" applyBorder="1" applyAlignment="1" applyProtection="1">
      <alignment horizontal="right" vertical="center"/>
      <protection/>
    </xf>
    <xf numFmtId="183" fontId="6" fillId="0" borderId="39" xfId="0" applyNumberFormat="1" applyFont="1" applyFill="1" applyBorder="1" applyAlignment="1" applyProtection="1">
      <alignment horizontal="right" vertical="center"/>
      <protection/>
    </xf>
    <xf numFmtId="183" fontId="6" fillId="0" borderId="24" xfId="0" applyNumberFormat="1" applyFont="1" applyFill="1" applyBorder="1" applyAlignment="1" applyProtection="1">
      <alignment horizontal="right" vertical="center"/>
      <protection/>
    </xf>
    <xf numFmtId="183" fontId="6" fillId="0" borderId="0" xfId="0" applyNumberFormat="1" applyFont="1" applyFill="1" applyBorder="1" applyAlignment="1" applyProtection="1">
      <alignment horizontal="right" vertical="center"/>
      <protection/>
    </xf>
    <xf numFmtId="183" fontId="6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24" xfId="0" applyNumberFormat="1" applyFont="1" applyFill="1" applyBorder="1" applyAlignment="1" applyProtection="1">
      <alignment horizontal="right" vertical="center"/>
      <protection/>
    </xf>
    <xf numFmtId="183" fontId="9" fillId="0" borderId="0" xfId="0" applyNumberFormat="1" applyFont="1" applyFill="1" applyBorder="1" applyAlignment="1" applyProtection="1">
      <alignment horizontal="right" vertical="center"/>
      <protection/>
    </xf>
    <xf numFmtId="183" fontId="9" fillId="0" borderId="23" xfId="0" applyNumberFormat="1" applyFont="1" applyFill="1" applyBorder="1" applyAlignment="1" applyProtection="1">
      <alignment horizontal="right" vertical="center"/>
      <protection/>
    </xf>
    <xf numFmtId="183" fontId="9" fillId="0" borderId="12" xfId="0" applyNumberFormat="1" applyFont="1" applyFill="1" applyBorder="1" applyAlignment="1" applyProtection="1">
      <alignment horizontal="right" vertical="center"/>
      <protection/>
    </xf>
    <xf numFmtId="183" fontId="9" fillId="0" borderId="11" xfId="0" applyNumberFormat="1" applyFont="1" applyFill="1" applyBorder="1" applyAlignment="1" applyProtection="1">
      <alignment horizontal="right" vertical="center"/>
      <protection/>
    </xf>
    <xf numFmtId="183" fontId="9" fillId="0" borderId="29" xfId="0" applyNumberFormat="1" applyFont="1" applyFill="1" applyBorder="1" applyAlignment="1" applyProtection="1">
      <alignment horizontal="right" vertical="center"/>
      <protection/>
    </xf>
    <xf numFmtId="183" fontId="10" fillId="0" borderId="12" xfId="0" applyNumberFormat="1" applyFont="1" applyBorder="1" applyAlignment="1" applyProtection="1">
      <alignment horizontal="center" vertical="center" wrapText="1"/>
      <protection/>
    </xf>
    <xf numFmtId="183" fontId="10" fillId="0" borderId="11" xfId="0" applyNumberFormat="1" applyFont="1" applyBorder="1" applyAlignment="1" applyProtection="1">
      <alignment horizontal="center" vertical="center" wrapText="1"/>
      <protection/>
    </xf>
    <xf numFmtId="183" fontId="10" fillId="0" borderId="29" xfId="0" applyNumberFormat="1" applyFont="1" applyBorder="1" applyAlignment="1" applyProtection="1">
      <alignment horizontal="center" vertical="center" wrapText="1"/>
      <protection/>
    </xf>
    <xf numFmtId="183" fontId="6" fillId="0" borderId="36" xfId="0" applyNumberFormat="1" applyFont="1" applyFill="1" applyBorder="1" applyAlignment="1" applyProtection="1">
      <alignment horizontal="right" vertical="center"/>
      <protection/>
    </xf>
    <xf numFmtId="183" fontId="6" fillId="0" borderId="35" xfId="0" applyNumberFormat="1" applyFont="1" applyFill="1" applyBorder="1" applyAlignment="1" applyProtection="1">
      <alignment horizontal="right" vertical="center"/>
      <protection/>
    </xf>
    <xf numFmtId="183" fontId="6" fillId="0" borderId="40" xfId="0" applyNumberFormat="1" applyFont="1" applyFill="1" applyBorder="1" applyAlignment="1" applyProtection="1">
      <alignment horizontal="right" vertical="center"/>
      <protection/>
    </xf>
    <xf numFmtId="183" fontId="11" fillId="0" borderId="24" xfId="59" applyNumberFormat="1" applyFont="1" applyFill="1" applyBorder="1" applyAlignment="1" applyProtection="1">
      <alignment horizontal="center" vertical="center"/>
      <protection/>
    </xf>
    <xf numFmtId="183" fontId="11" fillId="0" borderId="10" xfId="0" applyNumberFormat="1" applyFont="1" applyBorder="1" applyAlignment="1" applyProtection="1">
      <alignment/>
      <protection/>
    </xf>
    <xf numFmtId="183" fontId="9" fillId="0" borderId="26" xfId="59" applyNumberFormat="1" applyFont="1" applyFill="1" applyBorder="1" applyAlignment="1" applyProtection="1">
      <alignment horizontal="center" vertical="center"/>
      <protection/>
    </xf>
    <xf numFmtId="183" fontId="9" fillId="0" borderId="27" xfId="0" applyNumberFormat="1" applyFont="1" applyBorder="1" applyAlignment="1" applyProtection="1">
      <alignment/>
      <protection/>
    </xf>
    <xf numFmtId="183" fontId="11" fillId="0" borderId="24" xfId="0" applyNumberFormat="1" applyFont="1" applyFill="1" applyBorder="1" applyAlignment="1" applyProtection="1">
      <alignment horizontal="center" vertical="center"/>
      <protection/>
    </xf>
    <xf numFmtId="183" fontId="9" fillId="0" borderId="19" xfId="59" applyNumberFormat="1" applyFont="1" applyFill="1" applyBorder="1" applyAlignment="1" applyProtection="1">
      <alignment horizontal="center" vertical="center"/>
      <protection/>
    </xf>
    <xf numFmtId="183" fontId="11" fillId="0" borderId="12" xfId="59" applyNumberFormat="1" applyFont="1" applyFill="1" applyBorder="1" applyAlignment="1" applyProtection="1">
      <alignment horizontal="center" vertical="center"/>
      <protection/>
    </xf>
    <xf numFmtId="183" fontId="11" fillId="0" borderId="30" xfId="0" applyNumberFormat="1" applyFont="1" applyBorder="1" applyAlignment="1" applyProtection="1">
      <alignment/>
      <protection/>
    </xf>
    <xf numFmtId="183" fontId="11" fillId="0" borderId="32" xfId="59" applyNumberFormat="1" applyFont="1" applyFill="1" applyBorder="1" applyAlignment="1" applyProtection="1">
      <alignment horizontal="center" vertical="center"/>
      <protection/>
    </xf>
    <xf numFmtId="183" fontId="11" fillId="0" borderId="33" xfId="0" applyNumberFormat="1" applyFont="1" applyBorder="1" applyAlignment="1" applyProtection="1">
      <alignment/>
      <protection/>
    </xf>
    <xf numFmtId="183" fontId="13" fillId="0" borderId="24" xfId="0" applyNumberFormat="1" applyFont="1" applyBorder="1" applyAlignment="1" applyProtection="1">
      <alignment horizontal="center" vertical="center" wrapText="1"/>
      <protection/>
    </xf>
    <xf numFmtId="183" fontId="13" fillId="0" borderId="12" xfId="0" applyNumberFormat="1" applyFont="1" applyBorder="1" applyAlignment="1" applyProtection="1">
      <alignment horizontal="center" vertical="center" wrapText="1"/>
      <protection/>
    </xf>
    <xf numFmtId="183" fontId="9" fillId="0" borderId="36" xfId="59" applyNumberFormat="1" applyFont="1" applyFill="1" applyBorder="1" applyAlignment="1" applyProtection="1">
      <alignment horizontal="center" vertical="center"/>
      <protection/>
    </xf>
    <xf numFmtId="183" fontId="9" fillId="0" borderId="3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3" fillId="0" borderId="0" xfId="0" applyFont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7" fillId="0" borderId="12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wrapText="1"/>
      <protection/>
    </xf>
    <xf numFmtId="169" fontId="6" fillId="0" borderId="41" xfId="0" applyNumberFormat="1" applyFont="1" applyFill="1" applyBorder="1" applyAlignment="1" applyProtection="1" quotePrefix="1">
      <alignment horizontal="center" vertical="top"/>
      <protection/>
    </xf>
    <xf numFmtId="169" fontId="6" fillId="0" borderId="42" xfId="0" applyNumberFormat="1" applyFont="1" applyFill="1" applyBorder="1" applyAlignment="1" applyProtection="1" quotePrefix="1">
      <alignment horizontal="center" vertical="top"/>
      <protection/>
    </xf>
    <xf numFmtId="169" fontId="6" fillId="0" borderId="43" xfId="0" applyNumberFormat="1" applyFont="1" applyFill="1" applyBorder="1" applyAlignment="1" applyProtection="1" quotePrefix="1">
      <alignment horizontal="center" vertical="top"/>
      <protection/>
    </xf>
    <xf numFmtId="17" fontId="6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29" xfId="0" applyFont="1" applyBorder="1" applyAlignment="1" applyProtection="1">
      <alignment horizontal="center" vertical="top" wrapText="1"/>
      <protection/>
    </xf>
    <xf numFmtId="0" fontId="6" fillId="0" borderId="31" xfId="0" applyFont="1" applyBorder="1" applyAlignment="1" applyProtection="1">
      <alignment horizontal="center" vertical="top" wrapText="1"/>
      <protection/>
    </xf>
    <xf numFmtId="0" fontId="6" fillId="0" borderId="3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14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.%20Mpumalanga%20Baseline%20-%2011%20Nov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P301"/>
      <sheetName val="MP302"/>
      <sheetName val="MP303"/>
      <sheetName val="MP304"/>
      <sheetName val="MP305"/>
      <sheetName val="MP306"/>
      <sheetName val="MP307"/>
      <sheetName val="DC30"/>
      <sheetName val="MP311"/>
      <sheetName val="MP312"/>
      <sheetName val="MP313"/>
      <sheetName val="MP314"/>
      <sheetName val="MP315"/>
      <sheetName val="MP316"/>
      <sheetName val="DC31"/>
      <sheetName val="MP321"/>
      <sheetName val="MP324"/>
      <sheetName val="MP325"/>
      <sheetName val="MP326"/>
      <sheetName val="DC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2" sqref="B2:P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62</v>
      </c>
      <c r="D6" s="10" t="s">
        <v>63</v>
      </c>
      <c r="E6" s="11" t="s">
        <v>2</v>
      </c>
      <c r="F6" s="12" t="s">
        <v>62</v>
      </c>
      <c r="G6" s="13" t="s">
        <v>63</v>
      </c>
      <c r="H6" s="14" t="s">
        <v>2</v>
      </c>
      <c r="I6" s="15" t="s">
        <v>63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f>SUM(MP301:DC32!C8)</f>
        <v>3148409514</v>
      </c>
      <c r="D8" s="64">
        <v>3298709050</v>
      </c>
      <c r="E8" s="65">
        <f>($D8-$C8)</f>
        <v>150299536</v>
      </c>
      <c r="F8" s="63">
        <f>SUM(MP301:DC32!F8)</f>
        <v>3287732561</v>
      </c>
      <c r="G8" s="64">
        <v>3471302859</v>
      </c>
      <c r="H8" s="65">
        <f>($G8-$F8)</f>
        <v>183570298</v>
      </c>
      <c r="I8" s="65">
        <v>3672978234</v>
      </c>
      <c r="J8" s="30">
        <f>IF($C8=0,0,($E8/$C8)*100)</f>
        <v>4.773824222410224</v>
      </c>
      <c r="K8" s="31">
        <f>IF($F8=0,0,($H8/$F8)*100)</f>
        <v>5.583492409862105</v>
      </c>
      <c r="L8" s="84">
        <v>20914258576</v>
      </c>
      <c r="M8" s="85">
        <v>21808388403</v>
      </c>
      <c r="N8" s="32">
        <f>IF($L8=0,0,($E8/$L8)*100)</f>
        <v>0.7186462549166104</v>
      </c>
      <c r="O8" s="31">
        <f>IF($M8=0,0,($H8/$M8)*100)</f>
        <v>0.8417416941031174</v>
      </c>
      <c r="P8" s="6"/>
      <c r="Q8" s="33"/>
    </row>
    <row r="9" spans="1:17" ht="12.75">
      <c r="A9" s="3"/>
      <c r="B9" s="29" t="s">
        <v>16</v>
      </c>
      <c r="C9" s="63">
        <f>SUM(MP301:DC32!C9)</f>
        <v>8480107504</v>
      </c>
      <c r="D9" s="64">
        <v>8654883889</v>
      </c>
      <c r="E9" s="65">
        <f>($D9-$C9)</f>
        <v>174776385</v>
      </c>
      <c r="F9" s="63">
        <f>SUM(MP301:DC32!F9)</f>
        <v>8951937152</v>
      </c>
      <c r="G9" s="64">
        <v>9110045076</v>
      </c>
      <c r="H9" s="65">
        <f>($G9-$F9)</f>
        <v>158107924</v>
      </c>
      <c r="I9" s="65">
        <v>9640054600</v>
      </c>
      <c r="J9" s="30">
        <f>IF($C9=0,0,($E9/$C9)*100)</f>
        <v>2.061016147702837</v>
      </c>
      <c r="K9" s="31">
        <f>IF($F9=0,0,($H9/$F9)*100)</f>
        <v>1.7661867070266044</v>
      </c>
      <c r="L9" s="84">
        <v>20914258576</v>
      </c>
      <c r="M9" s="85">
        <v>21808388403</v>
      </c>
      <c r="N9" s="32">
        <f>IF($L9=0,0,($E9/$L9)*100)</f>
        <v>0.8356805208508005</v>
      </c>
      <c r="O9" s="31">
        <f>IF($M9=0,0,($H9/$M9)*100)</f>
        <v>0.7249867394064313</v>
      </c>
      <c r="P9" s="6"/>
      <c r="Q9" s="33"/>
    </row>
    <row r="10" spans="1:17" ht="12.75">
      <c r="A10" s="3"/>
      <c r="B10" s="29" t="s">
        <v>17</v>
      </c>
      <c r="C10" s="63">
        <f>SUM(MP301:DC32!C10)</f>
        <v>8172467120</v>
      </c>
      <c r="D10" s="64">
        <v>8960665637</v>
      </c>
      <c r="E10" s="65">
        <f aca="true" t="shared" si="0" ref="E10:E33">($D10-$C10)</f>
        <v>788198517</v>
      </c>
      <c r="F10" s="63">
        <f>SUM(MP301:DC32!F10)</f>
        <v>8720068215</v>
      </c>
      <c r="G10" s="64">
        <v>9227040468</v>
      </c>
      <c r="H10" s="65">
        <f aca="true" t="shared" si="1" ref="H10:H33">($G10-$F10)</f>
        <v>506972253</v>
      </c>
      <c r="I10" s="65">
        <v>9782785539</v>
      </c>
      <c r="J10" s="30">
        <f aca="true" t="shared" si="2" ref="J10:J33">IF($C10=0,0,($E10/$C10)*100)</f>
        <v>9.644560270803511</v>
      </c>
      <c r="K10" s="31">
        <f aca="true" t="shared" si="3" ref="K10:K33">IF($F10=0,0,($H10/$F10)*100)</f>
        <v>5.813856503185623</v>
      </c>
      <c r="L10" s="84">
        <v>20914258576</v>
      </c>
      <c r="M10" s="85">
        <v>21808388403</v>
      </c>
      <c r="N10" s="32">
        <f aca="true" t="shared" si="4" ref="N10:N33">IF($L10=0,0,($E10/$L10)*100)</f>
        <v>3.768713646413893</v>
      </c>
      <c r="O10" s="31">
        <f aca="true" t="shared" si="5" ref="O10:O33">IF($M10=0,0,($H10/$M10)*100)</f>
        <v>2.3246662872633905</v>
      </c>
      <c r="P10" s="6"/>
      <c r="Q10" s="33"/>
    </row>
    <row r="11" spans="1:17" ht="16.5">
      <c r="A11" s="7"/>
      <c r="B11" s="34" t="s">
        <v>18</v>
      </c>
      <c r="C11" s="66">
        <f>SUM(C8:C10)</f>
        <v>19800984138</v>
      </c>
      <c r="D11" s="67">
        <v>20914258576</v>
      </c>
      <c r="E11" s="68">
        <f t="shared" si="0"/>
        <v>1113274438</v>
      </c>
      <c r="F11" s="66">
        <f>SUM(F8:F10)</f>
        <v>20959737928</v>
      </c>
      <c r="G11" s="67">
        <v>21808388403</v>
      </c>
      <c r="H11" s="68">
        <f t="shared" si="1"/>
        <v>848650475</v>
      </c>
      <c r="I11" s="68">
        <v>23095818373</v>
      </c>
      <c r="J11" s="35">
        <f t="shared" si="2"/>
        <v>5.622318720328243</v>
      </c>
      <c r="K11" s="36">
        <f t="shared" si="3"/>
        <v>4.048955563830273</v>
      </c>
      <c r="L11" s="86">
        <v>20914258576</v>
      </c>
      <c r="M11" s="87">
        <v>21808388403</v>
      </c>
      <c r="N11" s="37">
        <f t="shared" si="4"/>
        <v>5.323040422181304</v>
      </c>
      <c r="O11" s="36">
        <f t="shared" si="5"/>
        <v>3.891394720772939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f>SUM(MP301:DC32!C13)</f>
        <v>6662594700</v>
      </c>
      <c r="D13" s="64">
        <v>6740465528</v>
      </c>
      <c r="E13" s="65">
        <f t="shared" si="0"/>
        <v>77870828</v>
      </c>
      <c r="F13" s="63">
        <f>SUM(MP301:DC32!F13)</f>
        <v>7803374483</v>
      </c>
      <c r="G13" s="64">
        <v>7026541355</v>
      </c>
      <c r="H13" s="65">
        <f t="shared" si="1"/>
        <v>-776833128</v>
      </c>
      <c r="I13" s="65">
        <v>7444219346</v>
      </c>
      <c r="J13" s="30">
        <f t="shared" si="2"/>
        <v>1.168776302721821</v>
      </c>
      <c r="K13" s="31">
        <f t="shared" si="3"/>
        <v>-9.955092244930261</v>
      </c>
      <c r="L13" s="84">
        <v>22896666016</v>
      </c>
      <c r="M13" s="85">
        <v>23332195331</v>
      </c>
      <c r="N13" s="32">
        <f t="shared" si="4"/>
        <v>0.34009679813464766</v>
      </c>
      <c r="O13" s="31">
        <f t="shared" si="5"/>
        <v>-3.3294472165157614</v>
      </c>
      <c r="P13" s="6"/>
      <c r="Q13" s="33"/>
    </row>
    <row r="14" spans="1:17" ht="12.75">
      <c r="A14" s="3"/>
      <c r="B14" s="29" t="s">
        <v>21</v>
      </c>
      <c r="C14" s="63">
        <f>SUM(MP301:DC32!C14)</f>
        <v>1608608409</v>
      </c>
      <c r="D14" s="64">
        <v>2395309328</v>
      </c>
      <c r="E14" s="65">
        <f t="shared" si="0"/>
        <v>786700919</v>
      </c>
      <c r="F14" s="63">
        <f>SUM(MP301:DC32!F14)</f>
        <v>1623625675</v>
      </c>
      <c r="G14" s="64">
        <v>2287542812</v>
      </c>
      <c r="H14" s="65">
        <f t="shared" si="1"/>
        <v>663917137</v>
      </c>
      <c r="I14" s="65">
        <v>2388763852</v>
      </c>
      <c r="J14" s="30">
        <f t="shared" si="2"/>
        <v>48.90568236486199</v>
      </c>
      <c r="K14" s="31">
        <f t="shared" si="3"/>
        <v>40.89102231029945</v>
      </c>
      <c r="L14" s="84">
        <v>22896666016</v>
      </c>
      <c r="M14" s="85">
        <v>23332195331</v>
      </c>
      <c r="N14" s="32">
        <f t="shared" si="4"/>
        <v>3.4358754171906947</v>
      </c>
      <c r="O14" s="31">
        <f t="shared" si="5"/>
        <v>2.845497937855405</v>
      </c>
      <c r="P14" s="6"/>
      <c r="Q14" s="33"/>
    </row>
    <row r="15" spans="1:17" ht="12.75" hidden="1">
      <c r="A15" s="3"/>
      <c r="B15" s="29"/>
      <c r="C15" s="63">
        <f>SUM(MP301:DC32!C15)</f>
        <v>0</v>
      </c>
      <c r="D15" s="64">
        <v>0</v>
      </c>
      <c r="E15" s="65">
        <f t="shared" si="0"/>
        <v>0</v>
      </c>
      <c r="F15" s="63">
        <f>SUM(MP301:DC32!F15)</f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22896666016</v>
      </c>
      <c r="M15" s="85">
        <v>23332195331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f>SUM(MP301:DC32!C16)</f>
        <v>5449911662</v>
      </c>
      <c r="D16" s="64">
        <v>5309506211</v>
      </c>
      <c r="E16" s="65">
        <f t="shared" si="0"/>
        <v>-140405451</v>
      </c>
      <c r="F16" s="63">
        <f>SUM(MP301:DC32!F16)</f>
        <v>5820397533</v>
      </c>
      <c r="G16" s="64">
        <v>5573292419</v>
      </c>
      <c r="H16" s="65">
        <f t="shared" si="1"/>
        <v>-247105114</v>
      </c>
      <c r="I16" s="65">
        <v>5969539920</v>
      </c>
      <c r="J16" s="30">
        <f t="shared" si="2"/>
        <v>-2.576288565904465</v>
      </c>
      <c r="K16" s="31">
        <f t="shared" si="3"/>
        <v>-4.245502349263675</v>
      </c>
      <c r="L16" s="84">
        <v>22896666016</v>
      </c>
      <c r="M16" s="85">
        <v>23332195331</v>
      </c>
      <c r="N16" s="32">
        <f t="shared" si="4"/>
        <v>-0.61321351720764</v>
      </c>
      <c r="O16" s="31">
        <f t="shared" si="5"/>
        <v>-1.0590735697797249</v>
      </c>
      <c r="P16" s="6"/>
      <c r="Q16" s="33"/>
    </row>
    <row r="17" spans="1:17" ht="12.75">
      <c r="A17" s="3"/>
      <c r="B17" s="29" t="s">
        <v>23</v>
      </c>
      <c r="C17" s="63">
        <f>SUM(MP301:DC32!C17)</f>
        <v>8236334208</v>
      </c>
      <c r="D17" s="64">
        <v>8451384949</v>
      </c>
      <c r="E17" s="65">
        <f t="shared" si="0"/>
        <v>215050741</v>
      </c>
      <c r="F17" s="63">
        <f>SUM(MP301:DC32!F17)</f>
        <v>8609365415</v>
      </c>
      <c r="G17" s="64">
        <v>8444818745</v>
      </c>
      <c r="H17" s="65">
        <f t="shared" si="1"/>
        <v>-164546670</v>
      </c>
      <c r="I17" s="65">
        <v>8630257170</v>
      </c>
      <c r="J17" s="42">
        <f t="shared" si="2"/>
        <v>2.611000665698096</v>
      </c>
      <c r="K17" s="31">
        <f t="shared" si="3"/>
        <v>-1.9112520153147663</v>
      </c>
      <c r="L17" s="88">
        <v>22896666016</v>
      </c>
      <c r="M17" s="85">
        <v>23332195331</v>
      </c>
      <c r="N17" s="32">
        <f t="shared" si="4"/>
        <v>0.939222945601444</v>
      </c>
      <c r="O17" s="31">
        <f t="shared" si="5"/>
        <v>-0.7052344096458739</v>
      </c>
      <c r="P17" s="6"/>
      <c r="Q17" s="33"/>
    </row>
    <row r="18" spans="1:17" ht="16.5">
      <c r="A18" s="3"/>
      <c r="B18" s="34" t="s">
        <v>24</v>
      </c>
      <c r="C18" s="66">
        <f>SUM(C13:C17)</f>
        <v>21957448979</v>
      </c>
      <c r="D18" s="67">
        <v>22896666016</v>
      </c>
      <c r="E18" s="68">
        <f t="shared" si="0"/>
        <v>939217037</v>
      </c>
      <c r="F18" s="66">
        <f>SUM(F13:F17)</f>
        <v>23856763106</v>
      </c>
      <c r="G18" s="67">
        <v>23332195331</v>
      </c>
      <c r="H18" s="68">
        <f t="shared" si="1"/>
        <v>-524567775</v>
      </c>
      <c r="I18" s="68">
        <v>24432780288</v>
      </c>
      <c r="J18" s="43">
        <f t="shared" si="2"/>
        <v>4.277441509249379</v>
      </c>
      <c r="K18" s="36">
        <f t="shared" si="3"/>
        <v>-2.1988220810562127</v>
      </c>
      <c r="L18" s="89">
        <v>22896666016</v>
      </c>
      <c r="M18" s="87">
        <v>23332195331</v>
      </c>
      <c r="N18" s="37">
        <f t="shared" si="4"/>
        <v>4.101981643719147</v>
      </c>
      <c r="O18" s="36">
        <f t="shared" si="5"/>
        <v>-2.248257258085956</v>
      </c>
      <c r="P18" s="6"/>
      <c r="Q18" s="38"/>
    </row>
    <row r="19" spans="1:17" ht="16.5">
      <c r="A19" s="44"/>
      <c r="B19" s="45" t="s">
        <v>25</v>
      </c>
      <c r="C19" s="72">
        <f>C11-C18</f>
        <v>-2156464841</v>
      </c>
      <c r="D19" s="73">
        <v>-1982407440</v>
      </c>
      <c r="E19" s="74">
        <f t="shared" si="0"/>
        <v>174057401</v>
      </c>
      <c r="F19" s="72">
        <f>F11-F18</f>
        <v>-2897025178</v>
      </c>
      <c r="G19" s="76">
        <v>-1523806928</v>
      </c>
      <c r="H19" s="77">
        <f t="shared" si="1"/>
        <v>1373218250</v>
      </c>
      <c r="I19" s="77">
        <v>-1336961915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f>SUM(MP301:DC32!C22)</f>
        <v>17610000</v>
      </c>
      <c r="D22" s="64">
        <v>287800000</v>
      </c>
      <c r="E22" s="65">
        <f t="shared" si="0"/>
        <v>270190000</v>
      </c>
      <c r="F22" s="63">
        <f>SUM(MP301:DC32!F22)</f>
        <v>21500004</v>
      </c>
      <c r="G22" s="64">
        <v>340000000</v>
      </c>
      <c r="H22" s="65">
        <f t="shared" si="1"/>
        <v>318499996</v>
      </c>
      <c r="I22" s="65">
        <v>300000000</v>
      </c>
      <c r="J22" s="30">
        <f t="shared" si="2"/>
        <v>1534.2986939239067</v>
      </c>
      <c r="K22" s="31">
        <f t="shared" si="3"/>
        <v>1481.395054624176</v>
      </c>
      <c r="L22" s="84">
        <v>3914776752</v>
      </c>
      <c r="M22" s="85">
        <v>3870095966</v>
      </c>
      <c r="N22" s="32">
        <f t="shared" si="4"/>
        <v>6.901798419589674</v>
      </c>
      <c r="O22" s="31">
        <f t="shared" si="5"/>
        <v>8.2297699798176</v>
      </c>
      <c r="P22" s="6"/>
      <c r="Q22" s="33"/>
    </row>
    <row r="23" spans="1:17" ht="12.75">
      <c r="A23" s="7"/>
      <c r="B23" s="29" t="s">
        <v>28</v>
      </c>
      <c r="C23" s="63">
        <f>SUM(MP301:DC32!C23)</f>
        <v>576234300</v>
      </c>
      <c r="D23" s="64">
        <v>803939646</v>
      </c>
      <c r="E23" s="65">
        <f t="shared" si="0"/>
        <v>227705346</v>
      </c>
      <c r="F23" s="63">
        <f>SUM(MP301:DC32!F23)</f>
        <v>553227941</v>
      </c>
      <c r="G23" s="64">
        <v>688921680</v>
      </c>
      <c r="H23" s="65">
        <f t="shared" si="1"/>
        <v>135693739</v>
      </c>
      <c r="I23" s="65">
        <v>733282082</v>
      </c>
      <c r="J23" s="30">
        <f t="shared" si="2"/>
        <v>39.51610412639442</v>
      </c>
      <c r="K23" s="31">
        <f t="shared" si="3"/>
        <v>24.527636611181215</v>
      </c>
      <c r="L23" s="84">
        <v>3914776752</v>
      </c>
      <c r="M23" s="85">
        <v>3870095966</v>
      </c>
      <c r="N23" s="32">
        <f t="shared" si="4"/>
        <v>5.816560187848995</v>
      </c>
      <c r="O23" s="31">
        <f t="shared" si="5"/>
        <v>3.5062112203963887</v>
      </c>
      <c r="P23" s="6"/>
      <c r="Q23" s="33"/>
    </row>
    <row r="24" spans="1:17" ht="12.75">
      <c r="A24" s="7"/>
      <c r="B24" s="29" t="s">
        <v>29</v>
      </c>
      <c r="C24" s="63">
        <f>SUM(MP301:DC32!C24)</f>
        <v>2908115572</v>
      </c>
      <c r="D24" s="64">
        <v>2823037106</v>
      </c>
      <c r="E24" s="65">
        <f t="shared" si="0"/>
        <v>-85078466</v>
      </c>
      <c r="F24" s="63">
        <f>SUM(MP301:DC32!F24)</f>
        <v>3042373625</v>
      </c>
      <c r="G24" s="64">
        <v>2841174286</v>
      </c>
      <c r="H24" s="65">
        <f t="shared" si="1"/>
        <v>-201199339</v>
      </c>
      <c r="I24" s="65">
        <v>3160728304</v>
      </c>
      <c r="J24" s="30">
        <f t="shared" si="2"/>
        <v>-2.925553125163074</v>
      </c>
      <c r="K24" s="31">
        <f t="shared" si="3"/>
        <v>-6.613235709996007</v>
      </c>
      <c r="L24" s="84">
        <v>3914776752</v>
      </c>
      <c r="M24" s="85">
        <v>3870095966</v>
      </c>
      <c r="N24" s="32">
        <f t="shared" si="4"/>
        <v>-2.1732648217177313</v>
      </c>
      <c r="O24" s="31">
        <f t="shared" si="5"/>
        <v>-5.19882041085283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3914776752</v>
      </c>
      <c r="M25" s="85">
        <v>3870095966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3501959872</v>
      </c>
      <c r="D26" s="67">
        <v>3914776752</v>
      </c>
      <c r="E26" s="68">
        <f t="shared" si="0"/>
        <v>412816880</v>
      </c>
      <c r="F26" s="66">
        <f>SUM(F22:F25)</f>
        <v>3617101570</v>
      </c>
      <c r="G26" s="67">
        <v>3870095966</v>
      </c>
      <c r="H26" s="68">
        <f t="shared" si="1"/>
        <v>252994396</v>
      </c>
      <c r="I26" s="68">
        <v>4194010386</v>
      </c>
      <c r="J26" s="43">
        <f t="shared" si="2"/>
        <v>11.788167057557878</v>
      </c>
      <c r="K26" s="36">
        <f t="shared" si="3"/>
        <v>6.994395681291306</v>
      </c>
      <c r="L26" s="89">
        <v>3914776752</v>
      </c>
      <c r="M26" s="87">
        <v>3870095966</v>
      </c>
      <c r="N26" s="37">
        <f t="shared" si="4"/>
        <v>10.545093785720939</v>
      </c>
      <c r="O26" s="36">
        <f t="shared" si="5"/>
        <v>6.53716078936116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f>SUM(MP301:DC32!C28)</f>
        <v>1284170910</v>
      </c>
      <c r="D28" s="64">
        <v>1404296111</v>
      </c>
      <c r="E28" s="65">
        <f t="shared" si="0"/>
        <v>120125201</v>
      </c>
      <c r="F28" s="63">
        <f>SUM(MP301:DC32!F28)</f>
        <v>1192145846</v>
      </c>
      <c r="G28" s="64">
        <v>1512204053</v>
      </c>
      <c r="H28" s="65">
        <f t="shared" si="1"/>
        <v>320058207</v>
      </c>
      <c r="I28" s="65">
        <v>1740305130</v>
      </c>
      <c r="J28" s="30">
        <f t="shared" si="2"/>
        <v>9.35430012193626</v>
      </c>
      <c r="K28" s="31">
        <f t="shared" si="3"/>
        <v>26.84723585406009</v>
      </c>
      <c r="L28" s="84">
        <v>4105706748</v>
      </c>
      <c r="M28" s="85">
        <v>4047680788</v>
      </c>
      <c r="N28" s="32">
        <f t="shared" si="4"/>
        <v>2.925810545492958</v>
      </c>
      <c r="O28" s="31">
        <f t="shared" si="5"/>
        <v>7.907199795716697</v>
      </c>
      <c r="P28" s="6"/>
      <c r="Q28" s="33"/>
    </row>
    <row r="29" spans="1:17" ht="12.75">
      <c r="A29" s="7"/>
      <c r="B29" s="29" t="s">
        <v>33</v>
      </c>
      <c r="C29" s="63">
        <f>SUM(MP301:DC32!C29)</f>
        <v>327966406</v>
      </c>
      <c r="D29" s="64">
        <v>421918004</v>
      </c>
      <c r="E29" s="65">
        <f t="shared" si="0"/>
        <v>93951598</v>
      </c>
      <c r="F29" s="63">
        <f>SUM(MP301:DC32!F29)</f>
        <v>386473512</v>
      </c>
      <c r="G29" s="64">
        <v>422478997</v>
      </c>
      <c r="H29" s="65">
        <f t="shared" si="1"/>
        <v>36005485</v>
      </c>
      <c r="I29" s="65">
        <v>348629881</v>
      </c>
      <c r="J29" s="30">
        <f t="shared" si="2"/>
        <v>28.64671389544696</v>
      </c>
      <c r="K29" s="31">
        <f t="shared" si="3"/>
        <v>9.316417265874614</v>
      </c>
      <c r="L29" s="84">
        <v>4105706748</v>
      </c>
      <c r="M29" s="85">
        <v>4047680788</v>
      </c>
      <c r="N29" s="32">
        <f t="shared" si="4"/>
        <v>2.288317304828611</v>
      </c>
      <c r="O29" s="31">
        <f t="shared" si="5"/>
        <v>0.8895337079629412</v>
      </c>
      <c r="P29" s="6"/>
      <c r="Q29" s="33"/>
    </row>
    <row r="30" spans="1:17" ht="12.75">
      <c r="A30" s="7"/>
      <c r="B30" s="29" t="s">
        <v>34</v>
      </c>
      <c r="C30" s="63">
        <f>SUM(MP301:DC32!C30)</f>
        <v>200000</v>
      </c>
      <c r="D30" s="64">
        <v>802510</v>
      </c>
      <c r="E30" s="65">
        <f t="shared" si="0"/>
        <v>602510</v>
      </c>
      <c r="F30" s="63">
        <f>SUM(MP301:DC32!F30)</f>
        <v>200000</v>
      </c>
      <c r="G30" s="64">
        <v>190905</v>
      </c>
      <c r="H30" s="65">
        <f t="shared" si="1"/>
        <v>-9095</v>
      </c>
      <c r="I30" s="65">
        <v>199687</v>
      </c>
      <c r="J30" s="30">
        <f t="shared" si="2"/>
        <v>301.255</v>
      </c>
      <c r="K30" s="31">
        <f t="shared" si="3"/>
        <v>-4.5475</v>
      </c>
      <c r="L30" s="84">
        <v>4105706748</v>
      </c>
      <c r="M30" s="85">
        <v>4047680788</v>
      </c>
      <c r="N30" s="32">
        <f t="shared" si="4"/>
        <v>0.014674939955063736</v>
      </c>
      <c r="O30" s="31">
        <f t="shared" si="5"/>
        <v>-0.00022469657258950826</v>
      </c>
      <c r="P30" s="6"/>
      <c r="Q30" s="33"/>
    </row>
    <row r="31" spans="1:17" ht="12.75">
      <c r="A31" s="7"/>
      <c r="B31" s="29" t="s">
        <v>35</v>
      </c>
      <c r="C31" s="63">
        <f>SUM(MP301:DC32!C31)</f>
        <v>998466114</v>
      </c>
      <c r="D31" s="64">
        <v>797193785</v>
      </c>
      <c r="E31" s="65">
        <f t="shared" si="0"/>
        <v>-201272329</v>
      </c>
      <c r="F31" s="63">
        <f>SUM(MP301:DC32!F31)</f>
        <v>1081281022</v>
      </c>
      <c r="G31" s="64">
        <v>869556184</v>
      </c>
      <c r="H31" s="65">
        <f t="shared" si="1"/>
        <v>-211724838</v>
      </c>
      <c r="I31" s="65">
        <v>944447461</v>
      </c>
      <c r="J31" s="30">
        <f t="shared" si="2"/>
        <v>-20.15815320899313</v>
      </c>
      <c r="K31" s="31">
        <f t="shared" si="3"/>
        <v>-19.580926113766566</v>
      </c>
      <c r="L31" s="84">
        <v>4105706748</v>
      </c>
      <c r="M31" s="85">
        <v>4047680788</v>
      </c>
      <c r="N31" s="32">
        <f t="shared" si="4"/>
        <v>-4.902257792718516</v>
      </c>
      <c r="O31" s="31">
        <f t="shared" si="5"/>
        <v>-5.230769151255512</v>
      </c>
      <c r="P31" s="6"/>
      <c r="Q31" s="33"/>
    </row>
    <row r="32" spans="1:17" ht="12.75">
      <c r="A32" s="7"/>
      <c r="B32" s="29" t="s">
        <v>36</v>
      </c>
      <c r="C32" s="63">
        <f>SUM(MP301:DC32!C32)</f>
        <v>2927793032</v>
      </c>
      <c r="D32" s="64">
        <v>1481496338</v>
      </c>
      <c r="E32" s="65">
        <f t="shared" si="0"/>
        <v>-1446296694</v>
      </c>
      <c r="F32" s="63">
        <f>SUM(MP301:DC32!F32)</f>
        <v>2836216254</v>
      </c>
      <c r="G32" s="64">
        <v>1243250649</v>
      </c>
      <c r="H32" s="65">
        <f t="shared" si="1"/>
        <v>-1592965605</v>
      </c>
      <c r="I32" s="65">
        <v>1345730830</v>
      </c>
      <c r="J32" s="30">
        <f t="shared" si="2"/>
        <v>-49.39887069175865</v>
      </c>
      <c r="K32" s="31">
        <f t="shared" si="3"/>
        <v>-56.16516733353436</v>
      </c>
      <c r="L32" s="84">
        <v>4105706748</v>
      </c>
      <c r="M32" s="85">
        <v>4047680788</v>
      </c>
      <c r="N32" s="32">
        <f t="shared" si="4"/>
        <v>-35.226497720630675</v>
      </c>
      <c r="O32" s="31">
        <f t="shared" si="5"/>
        <v>-39.35502052737465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5538596462</v>
      </c>
      <c r="D33" s="82">
        <v>4105706748</v>
      </c>
      <c r="E33" s="83">
        <f t="shared" si="0"/>
        <v>-1432889714</v>
      </c>
      <c r="F33" s="81">
        <f>SUM(F28:F32)</f>
        <v>5496316634</v>
      </c>
      <c r="G33" s="82">
        <v>4047680788</v>
      </c>
      <c r="H33" s="83">
        <f t="shared" si="1"/>
        <v>-1448635846</v>
      </c>
      <c r="I33" s="83">
        <v>4379312989</v>
      </c>
      <c r="J33" s="58">
        <f t="shared" si="2"/>
        <v>-25.870989587903292</v>
      </c>
      <c r="K33" s="59">
        <f t="shared" si="3"/>
        <v>-26.35648457803168</v>
      </c>
      <c r="L33" s="96">
        <v>4105706748</v>
      </c>
      <c r="M33" s="97">
        <v>4047680788</v>
      </c>
      <c r="N33" s="60">
        <f t="shared" si="4"/>
        <v>-34.899952723072566</v>
      </c>
      <c r="O33" s="59">
        <f t="shared" si="5"/>
        <v>-35.78928087152311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76130388</v>
      </c>
      <c r="D8" s="64">
        <v>78784094</v>
      </c>
      <c r="E8" s="65">
        <f>($D8-$C8)</f>
        <v>2653706</v>
      </c>
      <c r="F8" s="63">
        <v>80241432</v>
      </c>
      <c r="G8" s="64">
        <v>85086822</v>
      </c>
      <c r="H8" s="65">
        <f>($G8-$F8)</f>
        <v>4845390</v>
      </c>
      <c r="I8" s="65">
        <v>91893767</v>
      </c>
      <c r="J8" s="30">
        <f>IF($C8=0,0,($E8/$C8)*100)</f>
        <v>3.4857381785575554</v>
      </c>
      <c r="K8" s="31">
        <f>IF($F8=0,0,($H8/$F8)*100)</f>
        <v>6.038513868994761</v>
      </c>
      <c r="L8" s="84">
        <v>571870616</v>
      </c>
      <c r="M8" s="85">
        <v>616054886</v>
      </c>
      <c r="N8" s="32">
        <f>IF($L8=0,0,($E8/$L8)*100)</f>
        <v>0.46403957919040906</v>
      </c>
      <c r="O8" s="31">
        <f>IF($M8=0,0,($H8/$M8)*100)</f>
        <v>0.7865192063422739</v>
      </c>
      <c r="P8" s="6"/>
      <c r="Q8" s="33"/>
    </row>
    <row r="9" spans="1:17" ht="12.75">
      <c r="A9" s="3"/>
      <c r="B9" s="29" t="s">
        <v>16</v>
      </c>
      <c r="C9" s="63">
        <v>238517820</v>
      </c>
      <c r="D9" s="64">
        <v>291375306</v>
      </c>
      <c r="E9" s="65">
        <f>($D9-$C9)</f>
        <v>52857486</v>
      </c>
      <c r="F9" s="63">
        <v>251397816</v>
      </c>
      <c r="G9" s="64">
        <v>316664575</v>
      </c>
      <c r="H9" s="65">
        <f>($G9-$F9)</f>
        <v>65266759</v>
      </c>
      <c r="I9" s="65">
        <v>344718337</v>
      </c>
      <c r="J9" s="30">
        <f>IF($C9=0,0,($E9/$C9)*100)</f>
        <v>22.1608121355461</v>
      </c>
      <c r="K9" s="31">
        <f>IF($F9=0,0,($H9/$F9)*100)</f>
        <v>25.96154574389779</v>
      </c>
      <c r="L9" s="84">
        <v>571870616</v>
      </c>
      <c r="M9" s="85">
        <v>616054886</v>
      </c>
      <c r="N9" s="32">
        <f>IF($L9=0,0,($E9/$L9)*100)</f>
        <v>9.242909938215815</v>
      </c>
      <c r="O9" s="31">
        <f>IF($M9=0,0,($H9/$M9)*100)</f>
        <v>10.594309124593162</v>
      </c>
      <c r="P9" s="6"/>
      <c r="Q9" s="33"/>
    </row>
    <row r="10" spans="1:17" ht="12.75">
      <c r="A10" s="3"/>
      <c r="B10" s="29" t="s">
        <v>17</v>
      </c>
      <c r="C10" s="63">
        <v>173695536</v>
      </c>
      <c r="D10" s="64">
        <v>201711216</v>
      </c>
      <c r="E10" s="65">
        <f aca="true" t="shared" si="0" ref="E10:E33">($D10-$C10)</f>
        <v>28015680</v>
      </c>
      <c r="F10" s="63">
        <v>183075084</v>
      </c>
      <c r="G10" s="64">
        <v>214303489</v>
      </c>
      <c r="H10" s="65">
        <f aca="true" t="shared" si="1" ref="H10:H33">($G10-$F10)</f>
        <v>31228405</v>
      </c>
      <c r="I10" s="65">
        <v>230055213</v>
      </c>
      <c r="J10" s="30">
        <f aca="true" t="shared" si="2" ref="J10:J33">IF($C10=0,0,($E10/$C10)*100)</f>
        <v>16.129188259622286</v>
      </c>
      <c r="K10" s="31">
        <f aca="true" t="shared" si="3" ref="K10:K33">IF($F10=0,0,($H10/$F10)*100)</f>
        <v>17.05770349393913</v>
      </c>
      <c r="L10" s="84">
        <v>571870616</v>
      </c>
      <c r="M10" s="85">
        <v>616054886</v>
      </c>
      <c r="N10" s="32">
        <f aca="true" t="shared" si="4" ref="N10:N33">IF($L10=0,0,($E10/$L10)*100)</f>
        <v>4.898954276748501</v>
      </c>
      <c r="O10" s="31">
        <f aca="true" t="shared" si="5" ref="O10:O33">IF($M10=0,0,($H10/$M10)*100)</f>
        <v>5.069094606612698</v>
      </c>
      <c r="P10" s="6"/>
      <c r="Q10" s="33"/>
    </row>
    <row r="11" spans="1:17" ht="16.5">
      <c r="A11" s="7"/>
      <c r="B11" s="34" t="s">
        <v>18</v>
      </c>
      <c r="C11" s="66">
        <f>SUM(C8:C10)</f>
        <v>488343744</v>
      </c>
      <c r="D11" s="67">
        <v>571870616</v>
      </c>
      <c r="E11" s="68">
        <f t="shared" si="0"/>
        <v>83526872</v>
      </c>
      <c r="F11" s="66">
        <f>SUM(F8:F10)</f>
        <v>514714332</v>
      </c>
      <c r="G11" s="67">
        <v>616054886</v>
      </c>
      <c r="H11" s="68">
        <f t="shared" si="1"/>
        <v>101340554</v>
      </c>
      <c r="I11" s="68">
        <v>666667317</v>
      </c>
      <c r="J11" s="35">
        <f t="shared" si="2"/>
        <v>17.104114269148905</v>
      </c>
      <c r="K11" s="36">
        <f t="shared" si="3"/>
        <v>19.68869870132157</v>
      </c>
      <c r="L11" s="86">
        <v>571870616</v>
      </c>
      <c r="M11" s="87">
        <v>616054886</v>
      </c>
      <c r="N11" s="37">
        <f t="shared" si="4"/>
        <v>14.605903794154726</v>
      </c>
      <c r="O11" s="36">
        <f t="shared" si="5"/>
        <v>16.449922937548134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176823300</v>
      </c>
      <c r="D13" s="64">
        <v>180257856</v>
      </c>
      <c r="E13" s="65">
        <f t="shared" si="0"/>
        <v>3434556</v>
      </c>
      <c r="F13" s="63">
        <v>186371820</v>
      </c>
      <c r="G13" s="64">
        <v>214252179</v>
      </c>
      <c r="H13" s="65">
        <f t="shared" si="1"/>
        <v>27880359</v>
      </c>
      <c r="I13" s="65">
        <v>211922136</v>
      </c>
      <c r="J13" s="30">
        <f t="shared" si="2"/>
        <v>1.9423661926906692</v>
      </c>
      <c r="K13" s="31">
        <f t="shared" si="3"/>
        <v>14.959535728094517</v>
      </c>
      <c r="L13" s="84">
        <v>649880580</v>
      </c>
      <c r="M13" s="85">
        <v>700807600</v>
      </c>
      <c r="N13" s="32">
        <f t="shared" si="4"/>
        <v>0.5284903266381649</v>
      </c>
      <c r="O13" s="31">
        <f t="shared" si="5"/>
        <v>3.978318585586115</v>
      </c>
      <c r="P13" s="6"/>
      <c r="Q13" s="33"/>
    </row>
    <row r="14" spans="1:17" ht="12.75">
      <c r="A14" s="3"/>
      <c r="B14" s="29" t="s">
        <v>21</v>
      </c>
      <c r="C14" s="63">
        <v>78310884</v>
      </c>
      <c r="D14" s="64">
        <v>75017616</v>
      </c>
      <c r="E14" s="65">
        <f t="shared" si="0"/>
        <v>-3293268</v>
      </c>
      <c r="F14" s="63">
        <v>82539672</v>
      </c>
      <c r="G14" s="64">
        <v>78468444</v>
      </c>
      <c r="H14" s="65">
        <f t="shared" si="1"/>
        <v>-4071228</v>
      </c>
      <c r="I14" s="65">
        <v>82077984</v>
      </c>
      <c r="J14" s="30">
        <f t="shared" si="2"/>
        <v>-4.205377122291201</v>
      </c>
      <c r="K14" s="31">
        <f t="shared" si="3"/>
        <v>-4.932449937528223</v>
      </c>
      <c r="L14" s="84">
        <v>649880580</v>
      </c>
      <c r="M14" s="85">
        <v>700807600</v>
      </c>
      <c r="N14" s="32">
        <f t="shared" si="4"/>
        <v>-0.5067497170018529</v>
      </c>
      <c r="O14" s="31">
        <f t="shared" si="5"/>
        <v>-0.5809337684123289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649880580</v>
      </c>
      <c r="M15" s="85">
        <v>700807600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177599004</v>
      </c>
      <c r="D16" s="64">
        <v>200000004</v>
      </c>
      <c r="E16" s="65">
        <f t="shared" si="0"/>
        <v>22401000</v>
      </c>
      <c r="F16" s="63">
        <v>187189356</v>
      </c>
      <c r="G16" s="64">
        <v>209199996</v>
      </c>
      <c r="H16" s="65">
        <f t="shared" si="1"/>
        <v>22010640</v>
      </c>
      <c r="I16" s="65">
        <v>219032400</v>
      </c>
      <c r="J16" s="30">
        <f t="shared" si="2"/>
        <v>12.613246412125148</v>
      </c>
      <c r="K16" s="31">
        <f t="shared" si="3"/>
        <v>11.758489088450093</v>
      </c>
      <c r="L16" s="84">
        <v>649880580</v>
      </c>
      <c r="M16" s="85">
        <v>700807600</v>
      </c>
      <c r="N16" s="32">
        <f t="shared" si="4"/>
        <v>3.446940974909575</v>
      </c>
      <c r="O16" s="31">
        <f t="shared" si="5"/>
        <v>3.1407536105487437</v>
      </c>
      <c r="P16" s="6"/>
      <c r="Q16" s="33"/>
    </row>
    <row r="17" spans="1:17" ht="12.75">
      <c r="A17" s="3"/>
      <c r="B17" s="29" t="s">
        <v>23</v>
      </c>
      <c r="C17" s="63">
        <v>158571432</v>
      </c>
      <c r="D17" s="64">
        <v>194605104</v>
      </c>
      <c r="E17" s="65">
        <f t="shared" si="0"/>
        <v>36033672</v>
      </c>
      <c r="F17" s="63">
        <v>167134116</v>
      </c>
      <c r="G17" s="64">
        <v>198886981</v>
      </c>
      <c r="H17" s="65">
        <f t="shared" si="1"/>
        <v>31752865</v>
      </c>
      <c r="I17" s="65">
        <v>206151276</v>
      </c>
      <c r="J17" s="42">
        <f t="shared" si="2"/>
        <v>22.723936805968933</v>
      </c>
      <c r="K17" s="31">
        <f t="shared" si="3"/>
        <v>18.998434167683634</v>
      </c>
      <c r="L17" s="88">
        <v>649880580</v>
      </c>
      <c r="M17" s="85">
        <v>700807600</v>
      </c>
      <c r="N17" s="32">
        <f t="shared" si="4"/>
        <v>5.544660528246589</v>
      </c>
      <c r="O17" s="31">
        <f t="shared" si="5"/>
        <v>4.530896211741996</v>
      </c>
      <c r="P17" s="6"/>
      <c r="Q17" s="33"/>
    </row>
    <row r="18" spans="1:17" ht="16.5">
      <c r="A18" s="3"/>
      <c r="B18" s="34" t="s">
        <v>24</v>
      </c>
      <c r="C18" s="66">
        <f>SUM(C13:C17)</f>
        <v>591304620</v>
      </c>
      <c r="D18" s="67">
        <v>649880580</v>
      </c>
      <c r="E18" s="68">
        <f t="shared" si="0"/>
        <v>58575960</v>
      </c>
      <c r="F18" s="66">
        <f>SUM(F13:F17)</f>
        <v>623234964</v>
      </c>
      <c r="G18" s="67">
        <v>700807600</v>
      </c>
      <c r="H18" s="68">
        <f t="shared" si="1"/>
        <v>77572636</v>
      </c>
      <c r="I18" s="68">
        <v>719183796</v>
      </c>
      <c r="J18" s="43">
        <f t="shared" si="2"/>
        <v>9.906223969635143</v>
      </c>
      <c r="K18" s="36">
        <f t="shared" si="3"/>
        <v>12.446772161518203</v>
      </c>
      <c r="L18" s="89">
        <v>649880580</v>
      </c>
      <c r="M18" s="87">
        <v>700807600</v>
      </c>
      <c r="N18" s="37">
        <f t="shared" si="4"/>
        <v>9.013342112792476</v>
      </c>
      <c r="O18" s="36">
        <f t="shared" si="5"/>
        <v>11.069034639464528</v>
      </c>
      <c r="P18" s="6"/>
      <c r="Q18" s="38"/>
    </row>
    <row r="19" spans="1:17" ht="16.5">
      <c r="A19" s="44"/>
      <c r="B19" s="45" t="s">
        <v>25</v>
      </c>
      <c r="C19" s="72">
        <f>C11-C18</f>
        <v>-102960876</v>
      </c>
      <c r="D19" s="73">
        <v>-78009964</v>
      </c>
      <c r="E19" s="74">
        <f t="shared" si="0"/>
        <v>24950912</v>
      </c>
      <c r="F19" s="75">
        <f>F11-F18</f>
        <v>-108520632</v>
      </c>
      <c r="G19" s="76">
        <v>-84752714</v>
      </c>
      <c r="H19" s="77">
        <f t="shared" si="1"/>
        <v>23767918</v>
      </c>
      <c r="I19" s="77">
        <v>-52516479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44275004</v>
      </c>
      <c r="M22" s="85">
        <v>56090634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225370044</v>
      </c>
      <c r="D23" s="64">
        <v>9205004</v>
      </c>
      <c r="E23" s="65">
        <f t="shared" si="0"/>
        <v>-216165040</v>
      </c>
      <c r="F23" s="63">
        <v>237540024</v>
      </c>
      <c r="G23" s="64">
        <v>19469630</v>
      </c>
      <c r="H23" s="65">
        <f t="shared" si="1"/>
        <v>-218070394</v>
      </c>
      <c r="I23" s="65">
        <v>26527609</v>
      </c>
      <c r="J23" s="30">
        <f t="shared" si="2"/>
        <v>-95.91560447137331</v>
      </c>
      <c r="K23" s="31">
        <f t="shared" si="3"/>
        <v>-91.80364232008328</v>
      </c>
      <c r="L23" s="84">
        <v>44275004</v>
      </c>
      <c r="M23" s="85">
        <v>56090634</v>
      </c>
      <c r="N23" s="32">
        <f t="shared" si="4"/>
        <v>-488.2326831636198</v>
      </c>
      <c r="O23" s="31">
        <f t="shared" si="5"/>
        <v>-388.78218777131315</v>
      </c>
      <c r="P23" s="6"/>
      <c r="Q23" s="33"/>
    </row>
    <row r="24" spans="1:17" ht="12.75">
      <c r="A24" s="7"/>
      <c r="B24" s="29" t="s">
        <v>29</v>
      </c>
      <c r="C24" s="63">
        <v>25999020</v>
      </c>
      <c r="D24" s="64">
        <v>35070000</v>
      </c>
      <c r="E24" s="65">
        <f t="shared" si="0"/>
        <v>9070980</v>
      </c>
      <c r="F24" s="63">
        <v>27402972</v>
      </c>
      <c r="G24" s="64">
        <v>36621004</v>
      </c>
      <c r="H24" s="65">
        <f t="shared" si="1"/>
        <v>9218032</v>
      </c>
      <c r="I24" s="65">
        <v>37977000</v>
      </c>
      <c r="J24" s="30">
        <f t="shared" si="2"/>
        <v>34.88969968868057</v>
      </c>
      <c r="K24" s="31">
        <f t="shared" si="3"/>
        <v>33.63880384945108</v>
      </c>
      <c r="L24" s="84">
        <v>44275004</v>
      </c>
      <c r="M24" s="85">
        <v>56090634</v>
      </c>
      <c r="N24" s="32">
        <f t="shared" si="4"/>
        <v>20.4878129429418</v>
      </c>
      <c r="O24" s="31">
        <f t="shared" si="5"/>
        <v>16.43417330601041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44275004</v>
      </c>
      <c r="M25" s="85">
        <v>56090634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251369064</v>
      </c>
      <c r="D26" s="67">
        <v>44275004</v>
      </c>
      <c r="E26" s="68">
        <f t="shared" si="0"/>
        <v>-207094060</v>
      </c>
      <c r="F26" s="66">
        <f>SUM(F22:F24)</f>
        <v>264942996</v>
      </c>
      <c r="G26" s="67">
        <v>56090634</v>
      </c>
      <c r="H26" s="68">
        <f t="shared" si="1"/>
        <v>-208852362</v>
      </c>
      <c r="I26" s="68">
        <v>64504609</v>
      </c>
      <c r="J26" s="43">
        <f t="shared" si="2"/>
        <v>-82.38645468322228</v>
      </c>
      <c r="K26" s="36">
        <f t="shared" si="3"/>
        <v>-78.82916897338927</v>
      </c>
      <c r="L26" s="89">
        <v>44275004</v>
      </c>
      <c r="M26" s="87">
        <v>56090634</v>
      </c>
      <c r="N26" s="37">
        <f t="shared" si="4"/>
        <v>-467.74487022067797</v>
      </c>
      <c r="O26" s="36">
        <f t="shared" si="5"/>
        <v>-372.3480144653027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1053996</v>
      </c>
      <c r="D28" s="64">
        <v>13937964</v>
      </c>
      <c r="E28" s="65">
        <f t="shared" si="0"/>
        <v>12883968</v>
      </c>
      <c r="F28" s="63">
        <v>1110912</v>
      </c>
      <c r="G28" s="64">
        <v>0</v>
      </c>
      <c r="H28" s="65">
        <f t="shared" si="1"/>
        <v>-1110912</v>
      </c>
      <c r="I28" s="65">
        <v>0</v>
      </c>
      <c r="J28" s="30">
        <f t="shared" si="2"/>
        <v>1222.3924948481779</v>
      </c>
      <c r="K28" s="31">
        <f t="shared" si="3"/>
        <v>-100</v>
      </c>
      <c r="L28" s="84">
        <v>44275004</v>
      </c>
      <c r="M28" s="85">
        <v>56090634</v>
      </c>
      <c r="N28" s="32">
        <f t="shared" si="4"/>
        <v>29.099868630164327</v>
      </c>
      <c r="O28" s="31">
        <f t="shared" si="5"/>
        <v>-1.9805659533104938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10077000</v>
      </c>
      <c r="E29" s="65">
        <f t="shared" si="0"/>
        <v>10077000</v>
      </c>
      <c r="F29" s="63">
        <v>0</v>
      </c>
      <c r="G29" s="64">
        <v>10141206</v>
      </c>
      <c r="H29" s="65">
        <f t="shared" si="1"/>
        <v>10141206</v>
      </c>
      <c r="I29" s="65">
        <v>10147706</v>
      </c>
      <c r="J29" s="30">
        <f t="shared" si="2"/>
        <v>0</v>
      </c>
      <c r="K29" s="31">
        <f t="shared" si="3"/>
        <v>0</v>
      </c>
      <c r="L29" s="84">
        <v>44275004</v>
      </c>
      <c r="M29" s="85">
        <v>56090634</v>
      </c>
      <c r="N29" s="32">
        <f t="shared" si="4"/>
        <v>22.760020529868275</v>
      </c>
      <c r="O29" s="31">
        <f t="shared" si="5"/>
        <v>18.08003453838657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44275004</v>
      </c>
      <c r="M30" s="85">
        <v>56090634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8748204</v>
      </c>
      <c r="D31" s="64">
        <v>6238404</v>
      </c>
      <c r="E31" s="65">
        <f t="shared" si="0"/>
        <v>-2509800</v>
      </c>
      <c r="F31" s="63">
        <v>9220608</v>
      </c>
      <c r="G31" s="64">
        <v>10831056</v>
      </c>
      <c r="H31" s="65">
        <f t="shared" si="1"/>
        <v>1610448</v>
      </c>
      <c r="I31" s="65">
        <v>11398850</v>
      </c>
      <c r="J31" s="30">
        <f t="shared" si="2"/>
        <v>-28.689317258719623</v>
      </c>
      <c r="K31" s="31">
        <f t="shared" si="3"/>
        <v>17.465746293519906</v>
      </c>
      <c r="L31" s="84">
        <v>44275004</v>
      </c>
      <c r="M31" s="85">
        <v>56090634</v>
      </c>
      <c r="N31" s="32">
        <f t="shared" si="4"/>
        <v>-5.668661260877583</v>
      </c>
      <c r="O31" s="31">
        <f t="shared" si="5"/>
        <v>2.8711531411821802</v>
      </c>
      <c r="P31" s="6"/>
      <c r="Q31" s="33"/>
    </row>
    <row r="32" spans="1:17" ht="12.75">
      <c r="A32" s="7"/>
      <c r="B32" s="29" t="s">
        <v>36</v>
      </c>
      <c r="C32" s="63">
        <v>17250816</v>
      </c>
      <c r="D32" s="64">
        <v>14021636</v>
      </c>
      <c r="E32" s="65">
        <f t="shared" si="0"/>
        <v>-3229180</v>
      </c>
      <c r="F32" s="63">
        <v>18182364</v>
      </c>
      <c r="G32" s="64">
        <v>35118372</v>
      </c>
      <c r="H32" s="65">
        <f t="shared" si="1"/>
        <v>16936008</v>
      </c>
      <c r="I32" s="65">
        <v>42958053</v>
      </c>
      <c r="J32" s="30">
        <f t="shared" si="2"/>
        <v>-18.7189985679518</v>
      </c>
      <c r="K32" s="31">
        <f t="shared" si="3"/>
        <v>93.14524777966166</v>
      </c>
      <c r="L32" s="84">
        <v>44275004</v>
      </c>
      <c r="M32" s="85">
        <v>56090634</v>
      </c>
      <c r="N32" s="32">
        <f t="shared" si="4"/>
        <v>-7.2934606623638025</v>
      </c>
      <c r="O32" s="31">
        <f t="shared" si="5"/>
        <v>30.194003512244127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27053016</v>
      </c>
      <c r="D33" s="82">
        <v>44275004</v>
      </c>
      <c r="E33" s="83">
        <f t="shared" si="0"/>
        <v>17221988</v>
      </c>
      <c r="F33" s="81">
        <f>SUM(F28:F32)</f>
        <v>28513884</v>
      </c>
      <c r="G33" s="82">
        <v>56090634</v>
      </c>
      <c r="H33" s="83">
        <f t="shared" si="1"/>
        <v>27576750</v>
      </c>
      <c r="I33" s="83">
        <v>64504609</v>
      </c>
      <c r="J33" s="58">
        <f t="shared" si="2"/>
        <v>63.66014051815886</v>
      </c>
      <c r="K33" s="59">
        <f t="shared" si="3"/>
        <v>96.71341161379488</v>
      </c>
      <c r="L33" s="96">
        <v>44275004</v>
      </c>
      <c r="M33" s="97">
        <v>56090634</v>
      </c>
      <c r="N33" s="60">
        <f t="shared" si="4"/>
        <v>38.89776723679121</v>
      </c>
      <c r="O33" s="59">
        <f t="shared" si="5"/>
        <v>49.16462523850239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634563622</v>
      </c>
      <c r="D8" s="64">
        <v>614397644</v>
      </c>
      <c r="E8" s="65">
        <f>($D8-$C8)</f>
        <v>-20165978</v>
      </c>
      <c r="F8" s="63">
        <v>668830058</v>
      </c>
      <c r="G8" s="64">
        <v>655626333</v>
      </c>
      <c r="H8" s="65">
        <f>($G8-$F8)</f>
        <v>-13203725</v>
      </c>
      <c r="I8" s="65">
        <v>687096395</v>
      </c>
      <c r="J8" s="30">
        <f>IF($C8=0,0,($E8/$C8)*100)</f>
        <v>-3.1779284694009773</v>
      </c>
      <c r="K8" s="31">
        <f>IF($F8=0,0,($H8/$F8)*100)</f>
        <v>-1.9741524535370087</v>
      </c>
      <c r="L8" s="84">
        <v>3428838014</v>
      </c>
      <c r="M8" s="85">
        <v>3610922340</v>
      </c>
      <c r="N8" s="32">
        <f>IF($L8=0,0,($E8/$L8)*100)</f>
        <v>-0.5881286289309088</v>
      </c>
      <c r="O8" s="31">
        <f>IF($M8=0,0,($H8/$M8)*100)</f>
        <v>-0.365660730327421</v>
      </c>
      <c r="P8" s="6"/>
      <c r="Q8" s="33"/>
    </row>
    <row r="9" spans="1:17" ht="12.75">
      <c r="A9" s="3"/>
      <c r="B9" s="29" t="s">
        <v>16</v>
      </c>
      <c r="C9" s="63">
        <v>1887047855</v>
      </c>
      <c r="D9" s="64">
        <v>1956485733</v>
      </c>
      <c r="E9" s="65">
        <f>($D9-$C9)</f>
        <v>69437878</v>
      </c>
      <c r="F9" s="63">
        <v>1988948437</v>
      </c>
      <c r="G9" s="64">
        <v>2045715611</v>
      </c>
      <c r="H9" s="65">
        <f>($G9-$F9)</f>
        <v>56767174</v>
      </c>
      <c r="I9" s="65">
        <v>2148189959</v>
      </c>
      <c r="J9" s="30">
        <f>IF($C9=0,0,($E9/$C9)*100)</f>
        <v>3.6797094369395307</v>
      </c>
      <c r="K9" s="31">
        <f>IF($F9=0,0,($H9/$F9)*100)</f>
        <v>2.8541299987456634</v>
      </c>
      <c r="L9" s="84">
        <v>3428838014</v>
      </c>
      <c r="M9" s="85">
        <v>3610922340</v>
      </c>
      <c r="N9" s="32">
        <f>IF($L9=0,0,($E9/$L9)*100)</f>
        <v>2.025113980785445</v>
      </c>
      <c r="O9" s="31">
        <f>IF($M9=0,0,($H9/$M9)*100)</f>
        <v>1.5720962306821586</v>
      </c>
      <c r="P9" s="6"/>
      <c r="Q9" s="33"/>
    </row>
    <row r="10" spans="1:17" ht="12.75">
      <c r="A10" s="3"/>
      <c r="B10" s="29" t="s">
        <v>17</v>
      </c>
      <c r="C10" s="63">
        <v>803619788</v>
      </c>
      <c r="D10" s="64">
        <v>857954637</v>
      </c>
      <c r="E10" s="65">
        <f aca="true" t="shared" si="0" ref="E10:E33">($D10-$C10)</f>
        <v>54334849</v>
      </c>
      <c r="F10" s="63">
        <v>872207572</v>
      </c>
      <c r="G10" s="64">
        <v>909580396</v>
      </c>
      <c r="H10" s="65">
        <f aca="true" t="shared" si="1" ref="H10:H33">($G10-$F10)</f>
        <v>37372824</v>
      </c>
      <c r="I10" s="65">
        <v>981711961</v>
      </c>
      <c r="J10" s="30">
        <f aca="true" t="shared" si="2" ref="J10:J33">IF($C10=0,0,($E10/$C10)*100)</f>
        <v>6.7612632007513485</v>
      </c>
      <c r="K10" s="31">
        <f aca="true" t="shared" si="3" ref="K10:K33">IF($F10=0,0,($H10/$F10)*100)</f>
        <v>4.284854339696102</v>
      </c>
      <c r="L10" s="84">
        <v>3428838014</v>
      </c>
      <c r="M10" s="85">
        <v>3610922340</v>
      </c>
      <c r="N10" s="32">
        <f aca="true" t="shared" si="4" ref="N10:N33">IF($L10=0,0,($E10/$L10)*100)</f>
        <v>1.584643216685943</v>
      </c>
      <c r="O10" s="31">
        <f aca="true" t="shared" si="5" ref="O10:O33">IF($M10=0,0,($H10/$M10)*100)</f>
        <v>1.0349938459213721</v>
      </c>
      <c r="P10" s="6"/>
      <c r="Q10" s="33"/>
    </row>
    <row r="11" spans="1:17" ht="16.5">
      <c r="A11" s="7"/>
      <c r="B11" s="34" t="s">
        <v>18</v>
      </c>
      <c r="C11" s="66">
        <f>SUM(C8:C10)</f>
        <v>3325231265</v>
      </c>
      <c r="D11" s="67">
        <v>3428838014</v>
      </c>
      <c r="E11" s="68">
        <f t="shared" si="0"/>
        <v>103606749</v>
      </c>
      <c r="F11" s="66">
        <f>SUM(F8:F10)</f>
        <v>3529986067</v>
      </c>
      <c r="G11" s="67">
        <v>3610922340</v>
      </c>
      <c r="H11" s="68">
        <f t="shared" si="1"/>
        <v>80936273</v>
      </c>
      <c r="I11" s="68">
        <v>3816998315</v>
      </c>
      <c r="J11" s="35">
        <f t="shared" si="2"/>
        <v>3.1157757383831166</v>
      </c>
      <c r="K11" s="36">
        <f t="shared" si="3"/>
        <v>2.2928213161131437</v>
      </c>
      <c r="L11" s="86">
        <v>3428838014</v>
      </c>
      <c r="M11" s="87">
        <v>3610922340</v>
      </c>
      <c r="N11" s="37">
        <f t="shared" si="4"/>
        <v>3.0216285685404793</v>
      </c>
      <c r="O11" s="36">
        <f t="shared" si="5"/>
        <v>2.2414293462761097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1002174503</v>
      </c>
      <c r="D13" s="64">
        <v>994369388</v>
      </c>
      <c r="E13" s="65">
        <f t="shared" si="0"/>
        <v>-7805115</v>
      </c>
      <c r="F13" s="63">
        <v>1056291913</v>
      </c>
      <c r="G13" s="64">
        <v>1032267586</v>
      </c>
      <c r="H13" s="65">
        <f t="shared" si="1"/>
        <v>-24024327</v>
      </c>
      <c r="I13" s="65">
        <v>1081816413</v>
      </c>
      <c r="J13" s="30">
        <f t="shared" si="2"/>
        <v>-0.778817958013845</v>
      </c>
      <c r="K13" s="31">
        <f t="shared" si="3"/>
        <v>-2.2744022466069946</v>
      </c>
      <c r="L13" s="84">
        <v>4504261810</v>
      </c>
      <c r="M13" s="85">
        <v>4704844184</v>
      </c>
      <c r="N13" s="32">
        <f t="shared" si="4"/>
        <v>-0.17328288916669343</v>
      </c>
      <c r="O13" s="31">
        <f t="shared" si="5"/>
        <v>-0.5106295992054474</v>
      </c>
      <c r="P13" s="6"/>
      <c r="Q13" s="33"/>
    </row>
    <row r="14" spans="1:17" ht="12.75">
      <c r="A14" s="3"/>
      <c r="B14" s="29" t="s">
        <v>21</v>
      </c>
      <c r="C14" s="63">
        <v>506877414</v>
      </c>
      <c r="D14" s="64">
        <v>833069253</v>
      </c>
      <c r="E14" s="65">
        <f t="shared" si="0"/>
        <v>326191839</v>
      </c>
      <c r="F14" s="63">
        <v>534248793</v>
      </c>
      <c r="G14" s="64">
        <v>873031424</v>
      </c>
      <c r="H14" s="65">
        <f t="shared" si="1"/>
        <v>338782631</v>
      </c>
      <c r="I14" s="65">
        <v>914936932</v>
      </c>
      <c r="J14" s="30">
        <f t="shared" si="2"/>
        <v>64.35320059457216</v>
      </c>
      <c r="K14" s="31">
        <f t="shared" si="3"/>
        <v>63.41289590896652</v>
      </c>
      <c r="L14" s="84">
        <v>4504261810</v>
      </c>
      <c r="M14" s="85">
        <v>4704844184</v>
      </c>
      <c r="N14" s="32">
        <f t="shared" si="4"/>
        <v>7.241849003444141</v>
      </c>
      <c r="O14" s="31">
        <f t="shared" si="5"/>
        <v>7.200719465952031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4504261810</v>
      </c>
      <c r="M15" s="85">
        <v>4704844184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1218567841</v>
      </c>
      <c r="D16" s="64">
        <v>1277605039</v>
      </c>
      <c r="E16" s="65">
        <f t="shared" si="0"/>
        <v>59037198</v>
      </c>
      <c r="F16" s="63">
        <v>1284370505</v>
      </c>
      <c r="G16" s="64">
        <v>1343234081</v>
      </c>
      <c r="H16" s="65">
        <f t="shared" si="1"/>
        <v>58863576</v>
      </c>
      <c r="I16" s="65">
        <v>1403629316</v>
      </c>
      <c r="J16" s="30">
        <f t="shared" si="2"/>
        <v>4.844801907093821</v>
      </c>
      <c r="K16" s="31">
        <f t="shared" si="3"/>
        <v>4.5830681856089495</v>
      </c>
      <c r="L16" s="84">
        <v>4504261810</v>
      </c>
      <c r="M16" s="85">
        <v>4704844184</v>
      </c>
      <c r="N16" s="32">
        <f t="shared" si="4"/>
        <v>1.3106964135372938</v>
      </c>
      <c r="O16" s="31">
        <f t="shared" si="5"/>
        <v>1.2511270022539815</v>
      </c>
      <c r="P16" s="6"/>
      <c r="Q16" s="33"/>
    </row>
    <row r="17" spans="1:17" ht="12.75">
      <c r="A17" s="3"/>
      <c r="B17" s="29" t="s">
        <v>23</v>
      </c>
      <c r="C17" s="63">
        <v>1328881757</v>
      </c>
      <c r="D17" s="64">
        <v>1399218130</v>
      </c>
      <c r="E17" s="65">
        <f t="shared" si="0"/>
        <v>70336373</v>
      </c>
      <c r="F17" s="63">
        <v>1400641382</v>
      </c>
      <c r="G17" s="64">
        <v>1456311093</v>
      </c>
      <c r="H17" s="65">
        <f t="shared" si="1"/>
        <v>55669711</v>
      </c>
      <c r="I17" s="65">
        <v>1521656029</v>
      </c>
      <c r="J17" s="42">
        <f t="shared" si="2"/>
        <v>5.292899283890161</v>
      </c>
      <c r="K17" s="31">
        <f t="shared" si="3"/>
        <v>3.9745870510057513</v>
      </c>
      <c r="L17" s="88">
        <v>4504261810</v>
      </c>
      <c r="M17" s="85">
        <v>4704844184</v>
      </c>
      <c r="N17" s="32">
        <f t="shared" si="4"/>
        <v>1.561551614158947</v>
      </c>
      <c r="O17" s="31">
        <f t="shared" si="5"/>
        <v>1.1832423949196613</v>
      </c>
      <c r="P17" s="6"/>
      <c r="Q17" s="33"/>
    </row>
    <row r="18" spans="1:17" ht="16.5">
      <c r="A18" s="3"/>
      <c r="B18" s="34" t="s">
        <v>24</v>
      </c>
      <c r="C18" s="66">
        <f>SUM(C13:C17)</f>
        <v>4056501515</v>
      </c>
      <c r="D18" s="67">
        <v>4504261810</v>
      </c>
      <c r="E18" s="68">
        <f t="shared" si="0"/>
        <v>447760295</v>
      </c>
      <c r="F18" s="66">
        <f>SUM(F13:F17)</f>
        <v>4275552593</v>
      </c>
      <c r="G18" s="67">
        <v>4704844184</v>
      </c>
      <c r="H18" s="68">
        <f t="shared" si="1"/>
        <v>429291591</v>
      </c>
      <c r="I18" s="68">
        <v>4922038690</v>
      </c>
      <c r="J18" s="43">
        <f t="shared" si="2"/>
        <v>11.038090170662738</v>
      </c>
      <c r="K18" s="36">
        <f t="shared" si="3"/>
        <v>10.040610696798415</v>
      </c>
      <c r="L18" s="89">
        <v>4504261810</v>
      </c>
      <c r="M18" s="87">
        <v>4704844184</v>
      </c>
      <c r="N18" s="37">
        <f t="shared" si="4"/>
        <v>9.940814141973688</v>
      </c>
      <c r="O18" s="36">
        <f t="shared" si="5"/>
        <v>9.124459263920228</v>
      </c>
      <c r="P18" s="6"/>
      <c r="Q18" s="38"/>
    </row>
    <row r="19" spans="1:17" ht="16.5">
      <c r="A19" s="44"/>
      <c r="B19" s="45" t="s">
        <v>25</v>
      </c>
      <c r="C19" s="72">
        <f>C11-C18</f>
        <v>-731270250</v>
      </c>
      <c r="D19" s="73">
        <v>-1075423796</v>
      </c>
      <c r="E19" s="74">
        <f t="shared" si="0"/>
        <v>-344153546</v>
      </c>
      <c r="F19" s="75">
        <f>F11-F18</f>
        <v>-745566526</v>
      </c>
      <c r="G19" s="76">
        <v>-1093921844</v>
      </c>
      <c r="H19" s="77">
        <f t="shared" si="1"/>
        <v>-348355318</v>
      </c>
      <c r="I19" s="77">
        <v>-1105040375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245770682</v>
      </c>
      <c r="M22" s="85">
        <v>245953700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44610000</v>
      </c>
      <c r="E23" s="65">
        <f t="shared" si="0"/>
        <v>44610000</v>
      </c>
      <c r="F23" s="63">
        <v>0</v>
      </c>
      <c r="G23" s="64">
        <v>43000000</v>
      </c>
      <c r="H23" s="65">
        <f t="shared" si="1"/>
        <v>43000000</v>
      </c>
      <c r="I23" s="65">
        <v>43000000</v>
      </c>
      <c r="J23" s="30">
        <f t="shared" si="2"/>
        <v>0</v>
      </c>
      <c r="K23" s="31">
        <f t="shared" si="3"/>
        <v>0</v>
      </c>
      <c r="L23" s="84">
        <v>245770682</v>
      </c>
      <c r="M23" s="85">
        <v>245953700</v>
      </c>
      <c r="N23" s="32">
        <f t="shared" si="4"/>
        <v>18.151066529570848</v>
      </c>
      <c r="O23" s="31">
        <f t="shared" si="5"/>
        <v>17.48296528980861</v>
      </c>
      <c r="P23" s="6"/>
      <c r="Q23" s="33"/>
    </row>
    <row r="24" spans="1:17" ht="12.75">
      <c r="A24" s="7"/>
      <c r="B24" s="29" t="s">
        <v>29</v>
      </c>
      <c r="C24" s="63">
        <v>199415000</v>
      </c>
      <c r="D24" s="64">
        <v>201160682</v>
      </c>
      <c r="E24" s="65">
        <f t="shared" si="0"/>
        <v>1745682</v>
      </c>
      <c r="F24" s="63">
        <v>215053100</v>
      </c>
      <c r="G24" s="64">
        <v>202953700</v>
      </c>
      <c r="H24" s="65">
        <f t="shared" si="1"/>
        <v>-12099400</v>
      </c>
      <c r="I24" s="65">
        <v>209471555</v>
      </c>
      <c r="J24" s="30">
        <f t="shared" si="2"/>
        <v>0.8754015495323823</v>
      </c>
      <c r="K24" s="31">
        <f t="shared" si="3"/>
        <v>-5.626238356945331</v>
      </c>
      <c r="L24" s="84">
        <v>245770682</v>
      </c>
      <c r="M24" s="85">
        <v>245953700</v>
      </c>
      <c r="N24" s="32">
        <f t="shared" si="4"/>
        <v>0.7102889513892467</v>
      </c>
      <c r="O24" s="31">
        <f t="shared" si="5"/>
        <v>-4.919381168081635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245770682</v>
      </c>
      <c r="M25" s="85">
        <v>245953700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199415000</v>
      </c>
      <c r="D26" s="67">
        <v>245770682</v>
      </c>
      <c r="E26" s="68">
        <f t="shared" si="0"/>
        <v>46355682</v>
      </c>
      <c r="F26" s="66">
        <f>SUM(F22:F24)</f>
        <v>215053100</v>
      </c>
      <c r="G26" s="67">
        <v>245953700</v>
      </c>
      <c r="H26" s="68">
        <f t="shared" si="1"/>
        <v>30900600</v>
      </c>
      <c r="I26" s="68">
        <v>252471555</v>
      </c>
      <c r="J26" s="43">
        <f t="shared" si="2"/>
        <v>23.24583506757265</v>
      </c>
      <c r="K26" s="36">
        <f t="shared" si="3"/>
        <v>14.368823327819966</v>
      </c>
      <c r="L26" s="89">
        <v>245770682</v>
      </c>
      <c r="M26" s="87">
        <v>245953700</v>
      </c>
      <c r="N26" s="37">
        <f t="shared" si="4"/>
        <v>18.861355480960093</v>
      </c>
      <c r="O26" s="36">
        <f t="shared" si="5"/>
        <v>12.563584121726976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113671000</v>
      </c>
      <c r="D28" s="64">
        <v>55720982</v>
      </c>
      <c r="E28" s="65">
        <f t="shared" si="0"/>
        <v>-57950018</v>
      </c>
      <c r="F28" s="63">
        <v>118113000</v>
      </c>
      <c r="G28" s="64">
        <v>66250000</v>
      </c>
      <c r="H28" s="65">
        <f t="shared" si="1"/>
        <v>-51863000</v>
      </c>
      <c r="I28" s="65">
        <v>75180000</v>
      </c>
      <c r="J28" s="30">
        <f t="shared" si="2"/>
        <v>-50.98047699061327</v>
      </c>
      <c r="K28" s="31">
        <f t="shared" si="3"/>
        <v>-43.909645847620496</v>
      </c>
      <c r="L28" s="84">
        <v>245770682</v>
      </c>
      <c r="M28" s="85">
        <v>245953700</v>
      </c>
      <c r="N28" s="32">
        <f t="shared" si="4"/>
        <v>-23.578897828016768</v>
      </c>
      <c r="O28" s="31">
        <f t="shared" si="5"/>
        <v>-21.08648904244986</v>
      </c>
      <c r="P28" s="6"/>
      <c r="Q28" s="33"/>
    </row>
    <row r="29" spans="1:17" ht="12.75">
      <c r="A29" s="7"/>
      <c r="B29" s="29" t="s">
        <v>33</v>
      </c>
      <c r="C29" s="63">
        <v>43401000</v>
      </c>
      <c r="D29" s="64">
        <v>44001000</v>
      </c>
      <c r="E29" s="65">
        <f t="shared" si="0"/>
        <v>600000</v>
      </c>
      <c r="F29" s="63">
        <v>70500000</v>
      </c>
      <c r="G29" s="64">
        <v>50000000</v>
      </c>
      <c r="H29" s="65">
        <f t="shared" si="1"/>
        <v>-20500000</v>
      </c>
      <c r="I29" s="65">
        <v>54000000</v>
      </c>
      <c r="J29" s="30">
        <f t="shared" si="2"/>
        <v>1.3824566254233772</v>
      </c>
      <c r="K29" s="31">
        <f t="shared" si="3"/>
        <v>-29.078014184397162</v>
      </c>
      <c r="L29" s="84">
        <v>245770682</v>
      </c>
      <c r="M29" s="85">
        <v>245953700</v>
      </c>
      <c r="N29" s="32">
        <f t="shared" si="4"/>
        <v>0.24413001384762403</v>
      </c>
      <c r="O29" s="31">
        <f t="shared" si="5"/>
        <v>-8.33490205676922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245770682</v>
      </c>
      <c r="M30" s="85">
        <v>245953700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25200000</v>
      </c>
      <c r="D31" s="64">
        <v>26000000</v>
      </c>
      <c r="E31" s="65">
        <f t="shared" si="0"/>
        <v>800000</v>
      </c>
      <c r="F31" s="63">
        <v>35500000</v>
      </c>
      <c r="G31" s="64">
        <v>15000000</v>
      </c>
      <c r="H31" s="65">
        <f t="shared" si="1"/>
        <v>-20500000</v>
      </c>
      <c r="I31" s="65">
        <v>14000000</v>
      </c>
      <c r="J31" s="30">
        <f t="shared" si="2"/>
        <v>3.1746031746031744</v>
      </c>
      <c r="K31" s="31">
        <f t="shared" si="3"/>
        <v>-57.74647887323944</v>
      </c>
      <c r="L31" s="84">
        <v>245770682</v>
      </c>
      <c r="M31" s="85">
        <v>245953700</v>
      </c>
      <c r="N31" s="32">
        <f t="shared" si="4"/>
        <v>0.3255066851301654</v>
      </c>
      <c r="O31" s="31">
        <f t="shared" si="5"/>
        <v>-8.33490205676922</v>
      </c>
      <c r="P31" s="6"/>
      <c r="Q31" s="33"/>
    </row>
    <row r="32" spans="1:17" ht="12.75">
      <c r="A32" s="7"/>
      <c r="B32" s="29" t="s">
        <v>36</v>
      </c>
      <c r="C32" s="63">
        <v>76698250</v>
      </c>
      <c r="D32" s="64">
        <v>120048700</v>
      </c>
      <c r="E32" s="65">
        <f t="shared" si="0"/>
        <v>43350450</v>
      </c>
      <c r="F32" s="63">
        <v>68640100</v>
      </c>
      <c r="G32" s="64">
        <v>114703700</v>
      </c>
      <c r="H32" s="65">
        <f t="shared" si="1"/>
        <v>46063600</v>
      </c>
      <c r="I32" s="65">
        <v>109291555</v>
      </c>
      <c r="J32" s="30">
        <f t="shared" si="2"/>
        <v>56.52078111299802</v>
      </c>
      <c r="K32" s="31">
        <f t="shared" si="3"/>
        <v>67.108876589632</v>
      </c>
      <c r="L32" s="84">
        <v>245770682</v>
      </c>
      <c r="M32" s="85">
        <v>245953700</v>
      </c>
      <c r="N32" s="32">
        <f t="shared" si="4"/>
        <v>17.638576598001222</v>
      </c>
      <c r="O32" s="31">
        <f t="shared" si="5"/>
        <v>18.728565579619254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258970250</v>
      </c>
      <c r="D33" s="82">
        <v>245770682</v>
      </c>
      <c r="E33" s="83">
        <f t="shared" si="0"/>
        <v>-13199568</v>
      </c>
      <c r="F33" s="81">
        <f>SUM(F28:F32)</f>
        <v>292753100</v>
      </c>
      <c r="G33" s="82">
        <v>245953700</v>
      </c>
      <c r="H33" s="83">
        <f t="shared" si="1"/>
        <v>-46799400</v>
      </c>
      <c r="I33" s="83">
        <v>252471555</v>
      </c>
      <c r="J33" s="58">
        <f t="shared" si="2"/>
        <v>-5.096943760914622</v>
      </c>
      <c r="K33" s="59">
        <f t="shared" si="3"/>
        <v>-15.985962232338444</v>
      </c>
      <c r="L33" s="96">
        <v>245770682</v>
      </c>
      <c r="M33" s="97">
        <v>245953700</v>
      </c>
      <c r="N33" s="60">
        <f t="shared" si="4"/>
        <v>-5.3706845310377584</v>
      </c>
      <c r="O33" s="59">
        <f t="shared" si="5"/>
        <v>-19.02772757636905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412384298</v>
      </c>
      <c r="D8" s="64">
        <v>418502119</v>
      </c>
      <c r="E8" s="65">
        <f>($D8-$C8)</f>
        <v>6117821</v>
      </c>
      <c r="F8" s="63">
        <v>425805056</v>
      </c>
      <c r="G8" s="64">
        <v>440264377</v>
      </c>
      <c r="H8" s="65">
        <f>($G8-$F8)</f>
        <v>14459321</v>
      </c>
      <c r="I8" s="65">
        <v>466680287</v>
      </c>
      <c r="J8" s="30">
        <f>IF($C8=0,0,($E8/$C8)*100)</f>
        <v>1.4835242344750965</v>
      </c>
      <c r="K8" s="31">
        <f>IF($F8=0,0,($H8/$F8)*100)</f>
        <v>3.3957607586510195</v>
      </c>
      <c r="L8" s="84">
        <v>1776708365</v>
      </c>
      <c r="M8" s="85">
        <v>1884532780</v>
      </c>
      <c r="N8" s="32">
        <f>IF($L8=0,0,($E8/$L8)*100)</f>
        <v>0.3443345638776232</v>
      </c>
      <c r="O8" s="31">
        <f>IF($M8=0,0,($H8/$M8)*100)</f>
        <v>0.7672629074671761</v>
      </c>
      <c r="P8" s="6"/>
      <c r="Q8" s="33"/>
    </row>
    <row r="9" spans="1:17" ht="12.75">
      <c r="A9" s="3"/>
      <c r="B9" s="29" t="s">
        <v>16</v>
      </c>
      <c r="C9" s="63">
        <v>1007130413</v>
      </c>
      <c r="D9" s="64">
        <v>981190278</v>
      </c>
      <c r="E9" s="65">
        <f>($D9-$C9)</f>
        <v>-25940135</v>
      </c>
      <c r="F9" s="63">
        <v>1106320522</v>
      </c>
      <c r="G9" s="64">
        <v>1038067876</v>
      </c>
      <c r="H9" s="65">
        <f>($G9-$F9)</f>
        <v>-68252646</v>
      </c>
      <c r="I9" s="65">
        <v>1104086587</v>
      </c>
      <c r="J9" s="30">
        <f>IF($C9=0,0,($E9/$C9)*100)</f>
        <v>-2.5756480655499776</v>
      </c>
      <c r="K9" s="31">
        <f>IF($F9=0,0,($H9/$F9)*100)</f>
        <v>-6.16933742462024</v>
      </c>
      <c r="L9" s="84">
        <v>1776708365</v>
      </c>
      <c r="M9" s="85">
        <v>1884532780</v>
      </c>
      <c r="N9" s="32">
        <f>IF($L9=0,0,($E9/$L9)*100)</f>
        <v>-1.4600108555238327</v>
      </c>
      <c r="O9" s="31">
        <f>IF($M9=0,0,($H9/$M9)*100)</f>
        <v>-3.62172771544998</v>
      </c>
      <c r="P9" s="6"/>
      <c r="Q9" s="33"/>
    </row>
    <row r="10" spans="1:17" ht="12.75">
      <c r="A10" s="3"/>
      <c r="B10" s="29" t="s">
        <v>17</v>
      </c>
      <c r="C10" s="63">
        <v>374128970</v>
      </c>
      <c r="D10" s="64">
        <v>377015968</v>
      </c>
      <c r="E10" s="65">
        <f aca="true" t="shared" si="0" ref="E10:E33">($D10-$C10)</f>
        <v>2886998</v>
      </c>
      <c r="F10" s="63">
        <v>407062707</v>
      </c>
      <c r="G10" s="64">
        <v>406200527</v>
      </c>
      <c r="H10" s="65">
        <f aca="true" t="shared" si="1" ref="H10:H33">($G10-$F10)</f>
        <v>-862180</v>
      </c>
      <c r="I10" s="65">
        <v>444547061</v>
      </c>
      <c r="J10" s="30">
        <f aca="true" t="shared" si="2" ref="J10:J33">IF($C10=0,0,($E10/$C10)*100)</f>
        <v>0.7716585005432752</v>
      </c>
      <c r="K10" s="31">
        <f aca="true" t="shared" si="3" ref="K10:K33">IF($F10=0,0,($H10/$F10)*100)</f>
        <v>-0.21180520474453585</v>
      </c>
      <c r="L10" s="84">
        <v>1776708365</v>
      </c>
      <c r="M10" s="85">
        <v>1884532780</v>
      </c>
      <c r="N10" s="32">
        <f aca="true" t="shared" si="4" ref="N10:N33">IF($L10=0,0,($E10/$L10)*100)</f>
        <v>0.16249138332840574</v>
      </c>
      <c r="O10" s="31">
        <f aca="true" t="shared" si="5" ref="O10:O33">IF($M10=0,0,($H10/$M10)*100)</f>
        <v>-0.04575033181433968</v>
      </c>
      <c r="P10" s="6"/>
      <c r="Q10" s="33"/>
    </row>
    <row r="11" spans="1:17" ht="16.5">
      <c r="A11" s="7"/>
      <c r="B11" s="34" t="s">
        <v>18</v>
      </c>
      <c r="C11" s="66">
        <f>SUM(C8:C10)</f>
        <v>1793643681</v>
      </c>
      <c r="D11" s="67">
        <v>1776708365</v>
      </c>
      <c r="E11" s="68">
        <f t="shared" si="0"/>
        <v>-16935316</v>
      </c>
      <c r="F11" s="66">
        <f>SUM(F8:F10)</f>
        <v>1939188285</v>
      </c>
      <c r="G11" s="67">
        <v>1884532780</v>
      </c>
      <c r="H11" s="68">
        <f t="shared" si="1"/>
        <v>-54655505</v>
      </c>
      <c r="I11" s="68">
        <v>2015313935</v>
      </c>
      <c r="J11" s="35">
        <f t="shared" si="2"/>
        <v>-0.9441850786416035</v>
      </c>
      <c r="K11" s="36">
        <f t="shared" si="3"/>
        <v>-2.8184733490177827</v>
      </c>
      <c r="L11" s="86">
        <v>1776708365</v>
      </c>
      <c r="M11" s="87">
        <v>1884532780</v>
      </c>
      <c r="N11" s="37">
        <f t="shared" si="4"/>
        <v>-0.9531849083178038</v>
      </c>
      <c r="O11" s="36">
        <f t="shared" si="5"/>
        <v>-2.900215139797144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636098032</v>
      </c>
      <c r="D13" s="64">
        <v>633575981</v>
      </c>
      <c r="E13" s="65">
        <f t="shared" si="0"/>
        <v>-2522051</v>
      </c>
      <c r="F13" s="63">
        <v>678395638</v>
      </c>
      <c r="G13" s="64">
        <v>678956402</v>
      </c>
      <c r="H13" s="65">
        <f t="shared" si="1"/>
        <v>560764</v>
      </c>
      <c r="I13" s="65">
        <v>726228412</v>
      </c>
      <c r="J13" s="30">
        <f t="shared" si="2"/>
        <v>-0.39648778539217366</v>
      </c>
      <c r="K13" s="31">
        <f t="shared" si="3"/>
        <v>0.08266031922805495</v>
      </c>
      <c r="L13" s="84">
        <v>1906279217</v>
      </c>
      <c r="M13" s="85">
        <v>2001703508</v>
      </c>
      <c r="N13" s="32">
        <f t="shared" si="4"/>
        <v>-0.13230228696345275</v>
      </c>
      <c r="O13" s="31">
        <f t="shared" si="5"/>
        <v>0.02801433867497623</v>
      </c>
      <c r="P13" s="6"/>
      <c r="Q13" s="33"/>
    </row>
    <row r="14" spans="1:17" ht="12.75">
      <c r="A14" s="3"/>
      <c r="B14" s="29" t="s">
        <v>21</v>
      </c>
      <c r="C14" s="63">
        <v>22177206</v>
      </c>
      <c r="D14" s="64">
        <v>22177206</v>
      </c>
      <c r="E14" s="65">
        <f t="shared" si="0"/>
        <v>0</v>
      </c>
      <c r="F14" s="63">
        <v>23396953</v>
      </c>
      <c r="G14" s="64">
        <v>23396953</v>
      </c>
      <c r="H14" s="65">
        <f t="shared" si="1"/>
        <v>0</v>
      </c>
      <c r="I14" s="65">
        <v>24520012</v>
      </c>
      <c r="J14" s="30">
        <f t="shared" si="2"/>
        <v>0</v>
      </c>
      <c r="K14" s="31">
        <f t="shared" si="3"/>
        <v>0</v>
      </c>
      <c r="L14" s="84">
        <v>1906279217</v>
      </c>
      <c r="M14" s="85">
        <v>2001703508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1906279217</v>
      </c>
      <c r="M15" s="85">
        <v>2001703508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591735375</v>
      </c>
      <c r="D16" s="64">
        <v>552890589</v>
      </c>
      <c r="E16" s="65">
        <f t="shared" si="0"/>
        <v>-38844786</v>
      </c>
      <c r="F16" s="63">
        <v>667565378</v>
      </c>
      <c r="G16" s="64">
        <v>588243820</v>
      </c>
      <c r="H16" s="65">
        <f t="shared" si="1"/>
        <v>-79321558</v>
      </c>
      <c r="I16" s="65">
        <v>619479525</v>
      </c>
      <c r="J16" s="30">
        <f t="shared" si="2"/>
        <v>-6.564553623315152</v>
      </c>
      <c r="K16" s="31">
        <f t="shared" si="3"/>
        <v>-11.88221567715874</v>
      </c>
      <c r="L16" s="84">
        <v>1906279217</v>
      </c>
      <c r="M16" s="85">
        <v>2001703508</v>
      </c>
      <c r="N16" s="32">
        <f t="shared" si="4"/>
        <v>-2.0377280334164185</v>
      </c>
      <c r="O16" s="31">
        <f t="shared" si="5"/>
        <v>-3.962702652165208</v>
      </c>
      <c r="P16" s="6"/>
      <c r="Q16" s="33"/>
    </row>
    <row r="17" spans="1:17" ht="12.75">
      <c r="A17" s="3"/>
      <c r="B17" s="29" t="s">
        <v>23</v>
      </c>
      <c r="C17" s="63">
        <v>615720111</v>
      </c>
      <c r="D17" s="64">
        <v>697635441</v>
      </c>
      <c r="E17" s="65">
        <f t="shared" si="0"/>
        <v>81915330</v>
      </c>
      <c r="F17" s="63">
        <v>641627428</v>
      </c>
      <c r="G17" s="64">
        <v>711106333</v>
      </c>
      <c r="H17" s="65">
        <f t="shared" si="1"/>
        <v>69478905</v>
      </c>
      <c r="I17" s="65">
        <v>746584071</v>
      </c>
      <c r="J17" s="42">
        <f t="shared" si="2"/>
        <v>13.303988051804922</v>
      </c>
      <c r="K17" s="31">
        <f t="shared" si="3"/>
        <v>10.828543476791644</v>
      </c>
      <c r="L17" s="88">
        <v>1906279217</v>
      </c>
      <c r="M17" s="85">
        <v>2001703508</v>
      </c>
      <c r="N17" s="32">
        <f t="shared" si="4"/>
        <v>4.297131777416844</v>
      </c>
      <c r="O17" s="31">
        <f t="shared" si="5"/>
        <v>3.470988821387428</v>
      </c>
      <c r="P17" s="6"/>
      <c r="Q17" s="33"/>
    </row>
    <row r="18" spans="1:17" ht="16.5">
      <c r="A18" s="3"/>
      <c r="B18" s="34" t="s">
        <v>24</v>
      </c>
      <c r="C18" s="66">
        <f>SUM(C13:C17)</f>
        <v>1865730724</v>
      </c>
      <c r="D18" s="67">
        <v>1906279217</v>
      </c>
      <c r="E18" s="68">
        <f t="shared" si="0"/>
        <v>40548493</v>
      </c>
      <c r="F18" s="66">
        <f>SUM(F13:F17)</f>
        <v>2010985397</v>
      </c>
      <c r="G18" s="67">
        <v>2001703508</v>
      </c>
      <c r="H18" s="68">
        <f t="shared" si="1"/>
        <v>-9281889</v>
      </c>
      <c r="I18" s="68">
        <v>2116812020</v>
      </c>
      <c r="J18" s="43">
        <f t="shared" si="2"/>
        <v>2.1733303996338114</v>
      </c>
      <c r="K18" s="36">
        <f t="shared" si="3"/>
        <v>-0.46155924423154826</v>
      </c>
      <c r="L18" s="89">
        <v>1906279217</v>
      </c>
      <c r="M18" s="87">
        <v>2001703508</v>
      </c>
      <c r="N18" s="37">
        <f t="shared" si="4"/>
        <v>2.127101457036973</v>
      </c>
      <c r="O18" s="36">
        <f t="shared" si="5"/>
        <v>-0.4636994921028034</v>
      </c>
      <c r="P18" s="6"/>
      <c r="Q18" s="38"/>
    </row>
    <row r="19" spans="1:17" ht="16.5">
      <c r="A19" s="44"/>
      <c r="B19" s="45" t="s">
        <v>25</v>
      </c>
      <c r="C19" s="72">
        <f>C11-C18</f>
        <v>-72087043</v>
      </c>
      <c r="D19" s="73">
        <v>-129570852</v>
      </c>
      <c r="E19" s="74">
        <f t="shared" si="0"/>
        <v>-57483809</v>
      </c>
      <c r="F19" s="75">
        <f>F11-F18</f>
        <v>-71797112</v>
      </c>
      <c r="G19" s="76">
        <v>-117170728</v>
      </c>
      <c r="H19" s="77">
        <f t="shared" si="1"/>
        <v>-45373616</v>
      </c>
      <c r="I19" s="77">
        <v>-101498085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17610000</v>
      </c>
      <c r="D22" s="64">
        <v>287800000</v>
      </c>
      <c r="E22" s="65">
        <f t="shared" si="0"/>
        <v>270190000</v>
      </c>
      <c r="F22" s="63">
        <v>21500004</v>
      </c>
      <c r="G22" s="64">
        <v>340000000</v>
      </c>
      <c r="H22" s="65">
        <f t="shared" si="1"/>
        <v>318499996</v>
      </c>
      <c r="I22" s="65">
        <v>300000000</v>
      </c>
      <c r="J22" s="30">
        <f t="shared" si="2"/>
        <v>1534.2986939239067</v>
      </c>
      <c r="K22" s="31">
        <f t="shared" si="3"/>
        <v>1481.395054624176</v>
      </c>
      <c r="L22" s="84">
        <v>682404230</v>
      </c>
      <c r="M22" s="85">
        <v>701991528</v>
      </c>
      <c r="N22" s="32">
        <f t="shared" si="4"/>
        <v>39.593834287926384</v>
      </c>
      <c r="O22" s="31">
        <f t="shared" si="5"/>
        <v>45.37091735386299</v>
      </c>
      <c r="P22" s="6"/>
      <c r="Q22" s="33"/>
    </row>
    <row r="23" spans="1:17" ht="12.75">
      <c r="A23" s="7"/>
      <c r="B23" s="29" t="s">
        <v>28</v>
      </c>
      <c r="C23" s="63">
        <v>11426829</v>
      </c>
      <c r="D23" s="64">
        <v>272384730</v>
      </c>
      <c r="E23" s="65">
        <f t="shared" si="0"/>
        <v>260957901</v>
      </c>
      <c r="F23" s="63">
        <v>12023724</v>
      </c>
      <c r="G23" s="64">
        <v>263243728</v>
      </c>
      <c r="H23" s="65">
        <f t="shared" si="1"/>
        <v>251220004</v>
      </c>
      <c r="I23" s="65">
        <v>280284815</v>
      </c>
      <c r="J23" s="30">
        <f t="shared" si="2"/>
        <v>2283.72981690721</v>
      </c>
      <c r="K23" s="31">
        <f t="shared" si="3"/>
        <v>2089.36935012813</v>
      </c>
      <c r="L23" s="84">
        <v>682404230</v>
      </c>
      <c r="M23" s="85">
        <v>701991528</v>
      </c>
      <c r="N23" s="32">
        <f t="shared" si="4"/>
        <v>38.240955950698016</v>
      </c>
      <c r="O23" s="31">
        <f t="shared" si="5"/>
        <v>35.78675724417005</v>
      </c>
      <c r="P23" s="6"/>
      <c r="Q23" s="33"/>
    </row>
    <row r="24" spans="1:17" ht="12.75">
      <c r="A24" s="7"/>
      <c r="B24" s="29" t="s">
        <v>29</v>
      </c>
      <c r="C24" s="63">
        <v>144118400</v>
      </c>
      <c r="D24" s="64">
        <v>122219500</v>
      </c>
      <c r="E24" s="65">
        <f t="shared" si="0"/>
        <v>-21898900</v>
      </c>
      <c r="F24" s="63">
        <v>158583124</v>
      </c>
      <c r="G24" s="64">
        <v>98747800</v>
      </c>
      <c r="H24" s="65">
        <f t="shared" si="1"/>
        <v>-59835324</v>
      </c>
      <c r="I24" s="65">
        <v>100776000</v>
      </c>
      <c r="J24" s="30">
        <f t="shared" si="2"/>
        <v>-15.195075715522794</v>
      </c>
      <c r="K24" s="31">
        <f t="shared" si="3"/>
        <v>-37.73120524476488</v>
      </c>
      <c r="L24" s="84">
        <v>682404230</v>
      </c>
      <c r="M24" s="85">
        <v>701991528</v>
      </c>
      <c r="N24" s="32">
        <f t="shared" si="4"/>
        <v>-3.209080342306788</v>
      </c>
      <c r="O24" s="31">
        <f t="shared" si="5"/>
        <v>-8.523653294003857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682404230</v>
      </c>
      <c r="M25" s="85">
        <v>701991528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173155229</v>
      </c>
      <c r="D26" s="67">
        <v>682404230</v>
      </c>
      <c r="E26" s="68">
        <f t="shared" si="0"/>
        <v>509249001</v>
      </c>
      <c r="F26" s="66">
        <f>SUM(F22:F24)</f>
        <v>192106852</v>
      </c>
      <c r="G26" s="67">
        <v>701991528</v>
      </c>
      <c r="H26" s="68">
        <f t="shared" si="1"/>
        <v>509884676</v>
      </c>
      <c r="I26" s="68">
        <v>681060815</v>
      </c>
      <c r="J26" s="43">
        <f t="shared" si="2"/>
        <v>294.09969536640443</v>
      </c>
      <c r="K26" s="36">
        <f t="shared" si="3"/>
        <v>265.4172252013166</v>
      </c>
      <c r="L26" s="89">
        <v>682404230</v>
      </c>
      <c r="M26" s="87">
        <v>701991528</v>
      </c>
      <c r="N26" s="37">
        <f t="shared" si="4"/>
        <v>74.62570989631762</v>
      </c>
      <c r="O26" s="36">
        <f t="shared" si="5"/>
        <v>72.63402130402919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28558104</v>
      </c>
      <c r="D28" s="64">
        <v>175493100</v>
      </c>
      <c r="E28" s="65">
        <f t="shared" si="0"/>
        <v>146934996</v>
      </c>
      <c r="F28" s="63">
        <v>37866396</v>
      </c>
      <c r="G28" s="64">
        <v>234366384</v>
      </c>
      <c r="H28" s="65">
        <f t="shared" si="1"/>
        <v>196499988</v>
      </c>
      <c r="I28" s="65">
        <v>301913970</v>
      </c>
      <c r="J28" s="30">
        <f t="shared" si="2"/>
        <v>514.512434018729</v>
      </c>
      <c r="K28" s="31">
        <f t="shared" si="3"/>
        <v>518.9297338991543</v>
      </c>
      <c r="L28" s="84">
        <v>682404230</v>
      </c>
      <c r="M28" s="85">
        <v>701991528</v>
      </c>
      <c r="N28" s="32">
        <f t="shared" si="4"/>
        <v>21.53195855775982</v>
      </c>
      <c r="O28" s="31">
        <f t="shared" si="5"/>
        <v>27.99178909748894</v>
      </c>
      <c r="P28" s="6"/>
      <c r="Q28" s="33"/>
    </row>
    <row r="29" spans="1:17" ht="12.75">
      <c r="A29" s="7"/>
      <c r="B29" s="29" t="s">
        <v>33</v>
      </c>
      <c r="C29" s="63">
        <v>61182672</v>
      </c>
      <c r="D29" s="64">
        <v>158445980</v>
      </c>
      <c r="E29" s="65">
        <f t="shared" si="0"/>
        <v>97263308</v>
      </c>
      <c r="F29" s="63">
        <v>76546224</v>
      </c>
      <c r="G29" s="64">
        <v>169343244</v>
      </c>
      <c r="H29" s="65">
        <f t="shared" si="1"/>
        <v>92797020</v>
      </c>
      <c r="I29" s="65">
        <v>71788245</v>
      </c>
      <c r="J29" s="30">
        <f t="shared" si="2"/>
        <v>158.9719847475769</v>
      </c>
      <c r="K29" s="31">
        <f t="shared" si="3"/>
        <v>121.23004264717225</v>
      </c>
      <c r="L29" s="84">
        <v>682404230</v>
      </c>
      <c r="M29" s="85">
        <v>701991528</v>
      </c>
      <c r="N29" s="32">
        <f t="shared" si="4"/>
        <v>14.253034158360947</v>
      </c>
      <c r="O29" s="31">
        <f t="shared" si="5"/>
        <v>13.21910825111838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620000</v>
      </c>
      <c r="E30" s="65">
        <f t="shared" si="0"/>
        <v>620000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682404230</v>
      </c>
      <c r="M30" s="85">
        <v>701991528</v>
      </c>
      <c r="N30" s="32">
        <f t="shared" si="4"/>
        <v>0.09085523986274234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119448412</v>
      </c>
      <c r="D31" s="64">
        <v>83643400</v>
      </c>
      <c r="E31" s="65">
        <f t="shared" si="0"/>
        <v>-35805012</v>
      </c>
      <c r="F31" s="63">
        <v>101570136</v>
      </c>
      <c r="G31" s="64">
        <v>91937800</v>
      </c>
      <c r="H31" s="65">
        <f t="shared" si="1"/>
        <v>-9632336</v>
      </c>
      <c r="I31" s="65">
        <v>109946000</v>
      </c>
      <c r="J31" s="30">
        <f t="shared" si="2"/>
        <v>-29.97529343462515</v>
      </c>
      <c r="K31" s="31">
        <f t="shared" si="3"/>
        <v>-9.483433201270893</v>
      </c>
      <c r="L31" s="84">
        <v>682404230</v>
      </c>
      <c r="M31" s="85">
        <v>701991528</v>
      </c>
      <c r="N31" s="32">
        <f t="shared" si="4"/>
        <v>-5.246891860561885</v>
      </c>
      <c r="O31" s="31">
        <f t="shared" si="5"/>
        <v>-1.3721441948797992</v>
      </c>
      <c r="P31" s="6"/>
      <c r="Q31" s="33"/>
    </row>
    <row r="32" spans="1:17" ht="12.75">
      <c r="A32" s="7"/>
      <c r="B32" s="29" t="s">
        <v>36</v>
      </c>
      <c r="C32" s="63">
        <v>181507917</v>
      </c>
      <c r="D32" s="64">
        <v>264201750</v>
      </c>
      <c r="E32" s="65">
        <f t="shared" si="0"/>
        <v>82693833</v>
      </c>
      <c r="F32" s="63">
        <v>193044096</v>
      </c>
      <c r="G32" s="64">
        <v>206344100</v>
      </c>
      <c r="H32" s="65">
        <f t="shared" si="1"/>
        <v>13300004</v>
      </c>
      <c r="I32" s="65">
        <v>197412600</v>
      </c>
      <c r="J32" s="30">
        <f t="shared" si="2"/>
        <v>45.559353204411465</v>
      </c>
      <c r="K32" s="31">
        <f t="shared" si="3"/>
        <v>6.889619664928784</v>
      </c>
      <c r="L32" s="84">
        <v>682404230</v>
      </c>
      <c r="M32" s="85">
        <v>701991528</v>
      </c>
      <c r="N32" s="32">
        <f t="shared" si="4"/>
        <v>12.118012955458966</v>
      </c>
      <c r="O32" s="31">
        <f t="shared" si="5"/>
        <v>1.894610329257421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390697105</v>
      </c>
      <c r="D33" s="82">
        <v>682404230</v>
      </c>
      <c r="E33" s="83">
        <f t="shared" si="0"/>
        <v>291707125</v>
      </c>
      <c r="F33" s="81">
        <f>SUM(F28:F32)</f>
        <v>409026852</v>
      </c>
      <c r="G33" s="82">
        <v>701991528</v>
      </c>
      <c r="H33" s="83">
        <f t="shared" si="1"/>
        <v>292964676</v>
      </c>
      <c r="I33" s="83">
        <v>681060815</v>
      </c>
      <c r="J33" s="58">
        <f t="shared" si="2"/>
        <v>74.66324200175478</v>
      </c>
      <c r="K33" s="59">
        <f t="shared" si="3"/>
        <v>71.62480276478279</v>
      </c>
      <c r="L33" s="96">
        <v>682404230</v>
      </c>
      <c r="M33" s="97">
        <v>701991528</v>
      </c>
      <c r="N33" s="60">
        <f t="shared" si="4"/>
        <v>42.74696905088059</v>
      </c>
      <c r="O33" s="59">
        <f t="shared" si="5"/>
        <v>41.73336348298494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-5796984</v>
      </c>
      <c r="D8" s="64">
        <v>63433824</v>
      </c>
      <c r="E8" s="65">
        <f>($D8-$C8)</f>
        <v>69230808</v>
      </c>
      <c r="F8" s="63">
        <v>-6110021</v>
      </c>
      <c r="G8" s="64">
        <v>66859248</v>
      </c>
      <c r="H8" s="65">
        <f>($G8-$F8)</f>
        <v>72969269</v>
      </c>
      <c r="I8" s="65">
        <v>70469652</v>
      </c>
      <c r="J8" s="30">
        <f>IF($C8=0,0,($E8/$C8)*100)</f>
        <v>-1194.2556336191371</v>
      </c>
      <c r="K8" s="31">
        <f>IF($F8=0,0,($H8/$F8)*100)</f>
        <v>-1194.2556171247202</v>
      </c>
      <c r="L8" s="84">
        <v>322061627</v>
      </c>
      <c r="M8" s="85">
        <v>339399768</v>
      </c>
      <c r="N8" s="32">
        <f>IF($L8=0,0,($E8/$L8)*100)</f>
        <v>21.496136824769877</v>
      </c>
      <c r="O8" s="31">
        <f>IF($M8=0,0,($H8/$M8)*100)</f>
        <v>21.49950467850644</v>
      </c>
      <c r="P8" s="6"/>
      <c r="Q8" s="33"/>
    </row>
    <row r="9" spans="1:17" ht="12.75">
      <c r="A9" s="3"/>
      <c r="B9" s="29" t="s">
        <v>16</v>
      </c>
      <c r="C9" s="63">
        <v>269983200</v>
      </c>
      <c r="D9" s="64">
        <v>144239301</v>
      </c>
      <c r="E9" s="65">
        <f>($D9-$C9)</f>
        <v>-125743899</v>
      </c>
      <c r="F9" s="63">
        <v>142308445</v>
      </c>
      <c r="G9" s="64">
        <v>152040096</v>
      </c>
      <c r="H9" s="65">
        <f>($G9-$F9)</f>
        <v>9731651</v>
      </c>
      <c r="I9" s="65">
        <v>160250280</v>
      </c>
      <c r="J9" s="30">
        <f>IF($C9=0,0,($E9/$C9)*100)</f>
        <v>-46.57471242655099</v>
      </c>
      <c r="K9" s="31">
        <f>IF($F9=0,0,($H9/$F9)*100)</f>
        <v>6.8384212897555035</v>
      </c>
      <c r="L9" s="84">
        <v>322061627</v>
      </c>
      <c r="M9" s="85">
        <v>339399768</v>
      </c>
      <c r="N9" s="32">
        <f>IF($L9=0,0,($E9/$L9)*100)</f>
        <v>-39.0434278592277</v>
      </c>
      <c r="O9" s="31">
        <f>IF($M9=0,0,($H9/$M9)*100)</f>
        <v>2.8673122133660387</v>
      </c>
      <c r="P9" s="6"/>
      <c r="Q9" s="33"/>
    </row>
    <row r="10" spans="1:17" ht="12.75">
      <c r="A10" s="3"/>
      <c r="B10" s="29" t="s">
        <v>17</v>
      </c>
      <c r="C10" s="63">
        <v>-39993049</v>
      </c>
      <c r="D10" s="64">
        <v>114388502</v>
      </c>
      <c r="E10" s="65">
        <f aca="true" t="shared" si="0" ref="E10:E33">($D10-$C10)</f>
        <v>154381551</v>
      </c>
      <c r="F10" s="63">
        <v>-14258331</v>
      </c>
      <c r="G10" s="64">
        <v>120500424</v>
      </c>
      <c r="H10" s="65">
        <f aca="true" t="shared" si="1" ref="H10:H33">($G10-$F10)</f>
        <v>134758755</v>
      </c>
      <c r="I10" s="65">
        <v>127007484</v>
      </c>
      <c r="J10" s="30">
        <f aca="true" t="shared" si="2" ref="J10:J33">IF($C10=0,0,($E10/$C10)*100)</f>
        <v>-386.02095829202716</v>
      </c>
      <c r="K10" s="31">
        <f aca="true" t="shared" si="3" ref="K10:K33">IF($F10=0,0,($H10/$F10)*100)</f>
        <v>-945.1229249762823</v>
      </c>
      <c r="L10" s="84">
        <v>322061627</v>
      </c>
      <c r="M10" s="85">
        <v>339399768</v>
      </c>
      <c r="N10" s="32">
        <f aca="true" t="shared" si="4" ref="N10:N33">IF($L10=0,0,($E10/$L10)*100)</f>
        <v>47.93540678473937</v>
      </c>
      <c r="O10" s="31">
        <f aca="true" t="shared" si="5" ref="O10:O33">IF($M10=0,0,($H10/$M10)*100)</f>
        <v>39.705022721170515</v>
      </c>
      <c r="P10" s="6"/>
      <c r="Q10" s="33"/>
    </row>
    <row r="11" spans="1:17" ht="16.5">
      <c r="A11" s="7"/>
      <c r="B11" s="34" t="s">
        <v>18</v>
      </c>
      <c r="C11" s="66">
        <f>SUM(C8:C10)</f>
        <v>224193167</v>
      </c>
      <c r="D11" s="67">
        <v>322061627</v>
      </c>
      <c r="E11" s="68">
        <f t="shared" si="0"/>
        <v>97868460</v>
      </c>
      <c r="F11" s="66">
        <f>SUM(F8:F10)</f>
        <v>121940093</v>
      </c>
      <c r="G11" s="67">
        <v>339399768</v>
      </c>
      <c r="H11" s="68">
        <f t="shared" si="1"/>
        <v>217459675</v>
      </c>
      <c r="I11" s="68">
        <v>357727416</v>
      </c>
      <c r="J11" s="35">
        <f t="shared" si="2"/>
        <v>43.65363195926484</v>
      </c>
      <c r="K11" s="36">
        <f t="shared" si="3"/>
        <v>178.33320415788103</v>
      </c>
      <c r="L11" s="86">
        <v>322061627</v>
      </c>
      <c r="M11" s="87">
        <v>339399768</v>
      </c>
      <c r="N11" s="37">
        <f t="shared" si="4"/>
        <v>30.388115750281546</v>
      </c>
      <c r="O11" s="36">
        <f t="shared" si="5"/>
        <v>64.071839613043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158408962</v>
      </c>
      <c r="D13" s="64">
        <v>99537468</v>
      </c>
      <c r="E13" s="65">
        <f t="shared" si="0"/>
        <v>-58871494</v>
      </c>
      <c r="F13" s="63">
        <v>83718955</v>
      </c>
      <c r="G13" s="64">
        <v>113196072</v>
      </c>
      <c r="H13" s="65">
        <f t="shared" si="1"/>
        <v>29477117</v>
      </c>
      <c r="I13" s="65">
        <v>119308836</v>
      </c>
      <c r="J13" s="30">
        <f t="shared" si="2"/>
        <v>-37.16424453308393</v>
      </c>
      <c r="K13" s="31">
        <f t="shared" si="3"/>
        <v>35.20960934115816</v>
      </c>
      <c r="L13" s="84">
        <v>354343828</v>
      </c>
      <c r="M13" s="85">
        <v>379443228</v>
      </c>
      <c r="N13" s="32">
        <f t="shared" si="4"/>
        <v>-16.614228708958915</v>
      </c>
      <c r="O13" s="31">
        <f t="shared" si="5"/>
        <v>7.768518404023276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65844996</v>
      </c>
      <c r="E14" s="65">
        <f t="shared" si="0"/>
        <v>65844996</v>
      </c>
      <c r="F14" s="63">
        <v>6101905</v>
      </c>
      <c r="G14" s="64">
        <v>69400632</v>
      </c>
      <c r="H14" s="65">
        <f t="shared" si="1"/>
        <v>63298727</v>
      </c>
      <c r="I14" s="65">
        <v>73148268</v>
      </c>
      <c r="J14" s="30">
        <f t="shared" si="2"/>
        <v>0</v>
      </c>
      <c r="K14" s="31">
        <f t="shared" si="3"/>
        <v>1037.360086727014</v>
      </c>
      <c r="L14" s="84">
        <v>354343828</v>
      </c>
      <c r="M14" s="85">
        <v>379443228</v>
      </c>
      <c r="N14" s="32">
        <f t="shared" si="4"/>
        <v>18.5822330733527</v>
      </c>
      <c r="O14" s="31">
        <f t="shared" si="5"/>
        <v>16.682002030617344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354343828</v>
      </c>
      <c r="M15" s="85">
        <v>379443228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48219828</v>
      </c>
      <c r="D16" s="64">
        <v>59434428</v>
      </c>
      <c r="E16" s="65">
        <f t="shared" si="0"/>
        <v>11214600</v>
      </c>
      <c r="F16" s="63">
        <v>15996012</v>
      </c>
      <c r="G16" s="64">
        <v>62643876</v>
      </c>
      <c r="H16" s="65">
        <f t="shared" si="1"/>
        <v>46647864</v>
      </c>
      <c r="I16" s="65">
        <v>66026652</v>
      </c>
      <c r="J16" s="30">
        <f t="shared" si="2"/>
        <v>23.25723766580005</v>
      </c>
      <c r="K16" s="31">
        <f t="shared" si="3"/>
        <v>291.62183674280817</v>
      </c>
      <c r="L16" s="84">
        <v>354343828</v>
      </c>
      <c r="M16" s="85">
        <v>379443228</v>
      </c>
      <c r="N16" s="32">
        <f t="shared" si="4"/>
        <v>3.1648921510211827</v>
      </c>
      <c r="O16" s="31">
        <f t="shared" si="5"/>
        <v>12.293766381304346</v>
      </c>
      <c r="P16" s="6"/>
      <c r="Q16" s="33"/>
    </row>
    <row r="17" spans="1:17" ht="12.75">
      <c r="A17" s="3"/>
      <c r="B17" s="29" t="s">
        <v>23</v>
      </c>
      <c r="C17" s="63">
        <v>133443468</v>
      </c>
      <c r="D17" s="64">
        <v>129526936</v>
      </c>
      <c r="E17" s="65">
        <f t="shared" si="0"/>
        <v>-3916532</v>
      </c>
      <c r="F17" s="63">
        <v>70590094</v>
      </c>
      <c r="G17" s="64">
        <v>134202648</v>
      </c>
      <c r="H17" s="65">
        <f t="shared" si="1"/>
        <v>63612554</v>
      </c>
      <c r="I17" s="65">
        <v>141449508</v>
      </c>
      <c r="J17" s="42">
        <f t="shared" si="2"/>
        <v>-2.934974681563282</v>
      </c>
      <c r="K17" s="31">
        <f t="shared" si="3"/>
        <v>90.11541194434449</v>
      </c>
      <c r="L17" s="88">
        <v>354343828</v>
      </c>
      <c r="M17" s="85">
        <v>379443228</v>
      </c>
      <c r="N17" s="32">
        <f t="shared" si="4"/>
        <v>-1.1052914402674454</v>
      </c>
      <c r="O17" s="31">
        <f t="shared" si="5"/>
        <v>16.764709265018165</v>
      </c>
      <c r="P17" s="6"/>
      <c r="Q17" s="33"/>
    </row>
    <row r="18" spans="1:17" ht="16.5">
      <c r="A18" s="3"/>
      <c r="B18" s="34" t="s">
        <v>24</v>
      </c>
      <c r="C18" s="66">
        <f>SUM(C13:C17)</f>
        <v>340072258</v>
      </c>
      <c r="D18" s="67">
        <v>354343828</v>
      </c>
      <c r="E18" s="68">
        <f t="shared" si="0"/>
        <v>14271570</v>
      </c>
      <c r="F18" s="66">
        <f>SUM(F13:F17)</f>
        <v>176406966</v>
      </c>
      <c r="G18" s="67">
        <v>379443228</v>
      </c>
      <c r="H18" s="68">
        <f t="shared" si="1"/>
        <v>203036262</v>
      </c>
      <c r="I18" s="68">
        <v>399933264</v>
      </c>
      <c r="J18" s="43">
        <f t="shared" si="2"/>
        <v>4.196628705891087</v>
      </c>
      <c r="K18" s="36">
        <f t="shared" si="3"/>
        <v>115.0953766757714</v>
      </c>
      <c r="L18" s="89">
        <v>354343828</v>
      </c>
      <c r="M18" s="87">
        <v>379443228</v>
      </c>
      <c r="N18" s="37">
        <f t="shared" si="4"/>
        <v>4.0276050751475205</v>
      </c>
      <c r="O18" s="36">
        <f t="shared" si="5"/>
        <v>53.508996080963136</v>
      </c>
      <c r="P18" s="6"/>
      <c r="Q18" s="38"/>
    </row>
    <row r="19" spans="1:17" ht="16.5">
      <c r="A19" s="44"/>
      <c r="B19" s="45" t="s">
        <v>25</v>
      </c>
      <c r="C19" s="72">
        <f>C11-C18</f>
        <v>-115879091</v>
      </c>
      <c r="D19" s="73">
        <v>-32282201</v>
      </c>
      <c r="E19" s="74">
        <f t="shared" si="0"/>
        <v>83596890</v>
      </c>
      <c r="F19" s="75">
        <f>F11-F18</f>
        <v>-54466873</v>
      </c>
      <c r="G19" s="76">
        <v>-40043460</v>
      </c>
      <c r="H19" s="77">
        <f t="shared" si="1"/>
        <v>14423413</v>
      </c>
      <c r="I19" s="77">
        <v>-42205848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93438996</v>
      </c>
      <c r="M22" s="85">
        <v>87964332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315600</v>
      </c>
      <c r="D23" s="64">
        <v>28599996</v>
      </c>
      <c r="E23" s="65">
        <f t="shared" si="0"/>
        <v>28284396</v>
      </c>
      <c r="F23" s="63">
        <v>166150</v>
      </c>
      <c r="G23" s="64">
        <v>28668792</v>
      </c>
      <c r="H23" s="65">
        <f t="shared" si="1"/>
        <v>28502642</v>
      </c>
      <c r="I23" s="65">
        <v>30216912</v>
      </c>
      <c r="J23" s="30">
        <f t="shared" si="2"/>
        <v>8962.102661596959</v>
      </c>
      <c r="K23" s="31">
        <f t="shared" si="3"/>
        <v>17154.764971411376</v>
      </c>
      <c r="L23" s="84">
        <v>93438996</v>
      </c>
      <c r="M23" s="85">
        <v>87964332</v>
      </c>
      <c r="N23" s="32">
        <f t="shared" si="4"/>
        <v>30.270440833931904</v>
      </c>
      <c r="O23" s="31">
        <f t="shared" si="5"/>
        <v>32.40249923116565</v>
      </c>
      <c r="P23" s="6"/>
      <c r="Q23" s="33"/>
    </row>
    <row r="24" spans="1:17" ht="12.75">
      <c r="A24" s="7"/>
      <c r="B24" s="29" t="s">
        <v>29</v>
      </c>
      <c r="C24" s="63">
        <v>142615952</v>
      </c>
      <c r="D24" s="64">
        <v>64839000</v>
      </c>
      <c r="E24" s="65">
        <f t="shared" si="0"/>
        <v>-77776952</v>
      </c>
      <c r="F24" s="63">
        <v>40269615</v>
      </c>
      <c r="G24" s="64">
        <v>59295540</v>
      </c>
      <c r="H24" s="65">
        <f t="shared" si="1"/>
        <v>19025925</v>
      </c>
      <c r="I24" s="65">
        <v>62377512</v>
      </c>
      <c r="J24" s="30">
        <f t="shared" si="2"/>
        <v>-54.535941393147944</v>
      </c>
      <c r="K24" s="31">
        <f t="shared" si="3"/>
        <v>47.24635435426934</v>
      </c>
      <c r="L24" s="84">
        <v>93438996</v>
      </c>
      <c r="M24" s="85">
        <v>87964332</v>
      </c>
      <c r="N24" s="32">
        <f t="shared" si="4"/>
        <v>-83.23821458869271</v>
      </c>
      <c r="O24" s="31">
        <f t="shared" si="5"/>
        <v>21.62913600025974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93438996</v>
      </c>
      <c r="M25" s="85">
        <v>87964332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142931552</v>
      </c>
      <c r="D26" s="67">
        <v>93438996</v>
      </c>
      <c r="E26" s="68">
        <f t="shared" si="0"/>
        <v>-49492556</v>
      </c>
      <c r="F26" s="66">
        <f>SUM(F22:F24)</f>
        <v>40435765</v>
      </c>
      <c r="G26" s="67">
        <v>87964332</v>
      </c>
      <c r="H26" s="68">
        <f t="shared" si="1"/>
        <v>47528567</v>
      </c>
      <c r="I26" s="68">
        <v>92594424</v>
      </c>
      <c r="J26" s="43">
        <f t="shared" si="2"/>
        <v>-34.6267533707323</v>
      </c>
      <c r="K26" s="36">
        <f t="shared" si="3"/>
        <v>117.54091211085039</v>
      </c>
      <c r="L26" s="89">
        <v>93438996</v>
      </c>
      <c r="M26" s="87">
        <v>87964332</v>
      </c>
      <c r="N26" s="37">
        <f t="shared" si="4"/>
        <v>-52.967773754760806</v>
      </c>
      <c r="O26" s="36">
        <f t="shared" si="5"/>
        <v>54.03163523142539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98888000</v>
      </c>
      <c r="D28" s="64">
        <v>31448784</v>
      </c>
      <c r="E28" s="65">
        <f t="shared" si="0"/>
        <v>-67439216</v>
      </c>
      <c r="F28" s="63">
        <v>17247940</v>
      </c>
      <c r="G28" s="64">
        <v>21527028</v>
      </c>
      <c r="H28" s="65">
        <f t="shared" si="1"/>
        <v>4279088</v>
      </c>
      <c r="I28" s="65">
        <v>22569480</v>
      </c>
      <c r="J28" s="30">
        <f t="shared" si="2"/>
        <v>-68.19757301189225</v>
      </c>
      <c r="K28" s="31">
        <f t="shared" si="3"/>
        <v>24.809269976588507</v>
      </c>
      <c r="L28" s="84">
        <v>93438996</v>
      </c>
      <c r="M28" s="85">
        <v>87964332</v>
      </c>
      <c r="N28" s="32">
        <f t="shared" si="4"/>
        <v>-72.17459399927628</v>
      </c>
      <c r="O28" s="31">
        <f t="shared" si="5"/>
        <v>4.864571699356508</v>
      </c>
      <c r="P28" s="6"/>
      <c r="Q28" s="33"/>
    </row>
    <row r="29" spans="1:17" ht="12.75">
      <c r="A29" s="7"/>
      <c r="B29" s="29" t="s">
        <v>33</v>
      </c>
      <c r="C29" s="63">
        <v>21040000</v>
      </c>
      <c r="D29" s="64">
        <v>18400008</v>
      </c>
      <c r="E29" s="65">
        <f t="shared" si="0"/>
        <v>-2639992</v>
      </c>
      <c r="F29" s="63">
        <v>11077036</v>
      </c>
      <c r="G29" s="64">
        <v>17601804</v>
      </c>
      <c r="H29" s="65">
        <f t="shared" si="1"/>
        <v>6524768</v>
      </c>
      <c r="I29" s="65">
        <v>18552300</v>
      </c>
      <c r="J29" s="30">
        <f t="shared" si="2"/>
        <v>-12.547490494296579</v>
      </c>
      <c r="K29" s="31">
        <f t="shared" si="3"/>
        <v>58.90355506653585</v>
      </c>
      <c r="L29" s="84">
        <v>93438996</v>
      </c>
      <c r="M29" s="85">
        <v>87964332</v>
      </c>
      <c r="N29" s="32">
        <f t="shared" si="4"/>
        <v>-2.8253642622615507</v>
      </c>
      <c r="O29" s="31">
        <f t="shared" si="5"/>
        <v>7.417515544823326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93438996</v>
      </c>
      <c r="M30" s="85">
        <v>87964332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31790208</v>
      </c>
      <c r="E31" s="65">
        <f t="shared" si="0"/>
        <v>31790208</v>
      </c>
      <c r="F31" s="63">
        <v>0</v>
      </c>
      <c r="G31" s="64">
        <v>38717100</v>
      </c>
      <c r="H31" s="65">
        <f t="shared" si="1"/>
        <v>38717100</v>
      </c>
      <c r="I31" s="65">
        <v>40807860</v>
      </c>
      <c r="J31" s="30">
        <f t="shared" si="2"/>
        <v>0</v>
      </c>
      <c r="K31" s="31">
        <f t="shared" si="3"/>
        <v>0</v>
      </c>
      <c r="L31" s="84">
        <v>93438996</v>
      </c>
      <c r="M31" s="85">
        <v>87964332</v>
      </c>
      <c r="N31" s="32">
        <f t="shared" si="4"/>
        <v>34.022420360766716</v>
      </c>
      <c r="O31" s="31">
        <f t="shared" si="5"/>
        <v>44.01454444058076</v>
      </c>
      <c r="P31" s="6"/>
      <c r="Q31" s="33"/>
    </row>
    <row r="32" spans="1:17" ht="12.75">
      <c r="A32" s="7"/>
      <c r="B32" s="29" t="s">
        <v>36</v>
      </c>
      <c r="C32" s="63">
        <v>28179392</v>
      </c>
      <c r="D32" s="64">
        <v>11799996</v>
      </c>
      <c r="E32" s="65">
        <f t="shared" si="0"/>
        <v>-16379396</v>
      </c>
      <c r="F32" s="63">
        <v>14835704</v>
      </c>
      <c r="G32" s="64">
        <v>10118400</v>
      </c>
      <c r="H32" s="65">
        <f t="shared" si="1"/>
        <v>-4717304</v>
      </c>
      <c r="I32" s="65">
        <v>10664784</v>
      </c>
      <c r="J32" s="30">
        <f t="shared" si="2"/>
        <v>-58.12544145736005</v>
      </c>
      <c r="K32" s="31">
        <f t="shared" si="3"/>
        <v>-31.796967639688685</v>
      </c>
      <c r="L32" s="84">
        <v>93438996</v>
      </c>
      <c r="M32" s="85">
        <v>87964332</v>
      </c>
      <c r="N32" s="32">
        <f t="shared" si="4"/>
        <v>-17.529507701474017</v>
      </c>
      <c r="O32" s="31">
        <f t="shared" si="5"/>
        <v>-5.362746345871188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148107392</v>
      </c>
      <c r="D33" s="82">
        <v>93438996</v>
      </c>
      <c r="E33" s="83">
        <f t="shared" si="0"/>
        <v>-54668396</v>
      </c>
      <c r="F33" s="81">
        <f>SUM(F28:F32)</f>
        <v>43160680</v>
      </c>
      <c r="G33" s="82">
        <v>87964332</v>
      </c>
      <c r="H33" s="83">
        <f t="shared" si="1"/>
        <v>44803652</v>
      </c>
      <c r="I33" s="83">
        <v>92594424</v>
      </c>
      <c r="J33" s="58">
        <f t="shared" si="2"/>
        <v>-36.91132175225933</v>
      </c>
      <c r="K33" s="59">
        <f t="shared" si="3"/>
        <v>103.80664067387262</v>
      </c>
      <c r="L33" s="96">
        <v>93438996</v>
      </c>
      <c r="M33" s="97">
        <v>87964332</v>
      </c>
      <c r="N33" s="60">
        <f t="shared" si="4"/>
        <v>-58.50704560224512</v>
      </c>
      <c r="O33" s="59">
        <f t="shared" si="5"/>
        <v>50.933885338889404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52457335</v>
      </c>
      <c r="D8" s="64">
        <v>52059177</v>
      </c>
      <c r="E8" s="65">
        <f>($D8-$C8)</f>
        <v>-398158</v>
      </c>
      <c r="F8" s="63">
        <v>55290032</v>
      </c>
      <c r="G8" s="64">
        <v>54453900</v>
      </c>
      <c r="H8" s="65">
        <f>($G8-$F8)</f>
        <v>-836132</v>
      </c>
      <c r="I8" s="65">
        <v>56958780</v>
      </c>
      <c r="J8" s="30">
        <f>IF($C8=0,0,($E8/$C8)*100)</f>
        <v>-0.7590130150530903</v>
      </c>
      <c r="K8" s="31">
        <f>IF($F8=0,0,($H8/$F8)*100)</f>
        <v>-1.512265357343255</v>
      </c>
      <c r="L8" s="84">
        <v>688807583</v>
      </c>
      <c r="M8" s="85">
        <v>744307603</v>
      </c>
      <c r="N8" s="32">
        <f>IF($L8=0,0,($E8/$L8)*100)</f>
        <v>-0.05780395132496676</v>
      </c>
      <c r="O8" s="31">
        <f>IF($M8=0,0,($H8/$M8)*100)</f>
        <v>-0.11233688822066218</v>
      </c>
      <c r="P8" s="6"/>
      <c r="Q8" s="33"/>
    </row>
    <row r="9" spans="1:17" ht="12.75">
      <c r="A9" s="3"/>
      <c r="B9" s="29" t="s">
        <v>16</v>
      </c>
      <c r="C9" s="63">
        <v>196946558</v>
      </c>
      <c r="D9" s="64">
        <v>112680380</v>
      </c>
      <c r="E9" s="65">
        <f>($D9-$C9)</f>
        <v>-84266178</v>
      </c>
      <c r="F9" s="63">
        <v>207581673</v>
      </c>
      <c r="G9" s="64">
        <v>125737011</v>
      </c>
      <c r="H9" s="65">
        <f>($G9-$F9)</f>
        <v>-81844662</v>
      </c>
      <c r="I9" s="65">
        <v>140142211</v>
      </c>
      <c r="J9" s="30">
        <f>IF($C9=0,0,($E9/$C9)*100)</f>
        <v>-42.786316681909206</v>
      </c>
      <c r="K9" s="31">
        <f>IF($F9=0,0,($H9/$F9)*100)</f>
        <v>-39.42769167295419</v>
      </c>
      <c r="L9" s="84">
        <v>688807583</v>
      </c>
      <c r="M9" s="85">
        <v>744307603</v>
      </c>
      <c r="N9" s="32">
        <f>IF($L9=0,0,($E9/$L9)*100)</f>
        <v>-12.233630999384628</v>
      </c>
      <c r="O9" s="31">
        <f>IF($M9=0,0,($H9/$M9)*100)</f>
        <v>-10.996080339649573</v>
      </c>
      <c r="P9" s="6"/>
      <c r="Q9" s="33"/>
    </row>
    <row r="10" spans="1:17" ht="12.75">
      <c r="A10" s="3"/>
      <c r="B10" s="29" t="s">
        <v>17</v>
      </c>
      <c r="C10" s="63">
        <v>522315986</v>
      </c>
      <c r="D10" s="64">
        <v>524068026</v>
      </c>
      <c r="E10" s="65">
        <f aca="true" t="shared" si="0" ref="E10:E33">($D10-$C10)</f>
        <v>1752040</v>
      </c>
      <c r="F10" s="63">
        <v>563583414</v>
      </c>
      <c r="G10" s="64">
        <v>564116692</v>
      </c>
      <c r="H10" s="65">
        <f aca="true" t="shared" si="1" ref="H10:H33">($G10-$F10)</f>
        <v>533278</v>
      </c>
      <c r="I10" s="65">
        <v>603322721</v>
      </c>
      <c r="J10" s="30">
        <f aca="true" t="shared" si="2" ref="J10:J33">IF($C10=0,0,($E10/$C10)*100)</f>
        <v>0.3354367943852287</v>
      </c>
      <c r="K10" s="31">
        <f aca="true" t="shared" si="3" ref="K10:K33">IF($F10=0,0,($H10/$F10)*100)</f>
        <v>0.09462272784344218</v>
      </c>
      <c r="L10" s="84">
        <v>688807583</v>
      </c>
      <c r="M10" s="85">
        <v>744307603</v>
      </c>
      <c r="N10" s="32">
        <f aca="true" t="shared" si="4" ref="N10:N33">IF($L10=0,0,($E10/$L10)*100)</f>
        <v>0.2543584076657879</v>
      </c>
      <c r="O10" s="31">
        <f aca="true" t="shared" si="5" ref="O10:O33">IF($M10=0,0,($H10/$M10)*100)</f>
        <v>0.07164752823302814</v>
      </c>
      <c r="P10" s="6"/>
      <c r="Q10" s="33"/>
    </row>
    <row r="11" spans="1:17" ht="16.5">
      <c r="A11" s="7"/>
      <c r="B11" s="34" t="s">
        <v>18</v>
      </c>
      <c r="C11" s="66">
        <f>SUM(C8:C10)</f>
        <v>771719879</v>
      </c>
      <c r="D11" s="67">
        <v>688807583</v>
      </c>
      <c r="E11" s="68">
        <f t="shared" si="0"/>
        <v>-82912296</v>
      </c>
      <c r="F11" s="66">
        <f>SUM(F8:F10)</f>
        <v>826455119</v>
      </c>
      <c r="G11" s="67">
        <v>744307603</v>
      </c>
      <c r="H11" s="68">
        <f t="shared" si="1"/>
        <v>-82147516</v>
      </c>
      <c r="I11" s="68">
        <v>800423712</v>
      </c>
      <c r="J11" s="35">
        <f t="shared" si="2"/>
        <v>-10.743833126009186</v>
      </c>
      <c r="K11" s="36">
        <f t="shared" si="3"/>
        <v>-9.939743140486252</v>
      </c>
      <c r="L11" s="86">
        <v>688807583</v>
      </c>
      <c r="M11" s="87">
        <v>744307603</v>
      </c>
      <c r="N11" s="37">
        <f t="shared" si="4"/>
        <v>-12.037076543043806</v>
      </c>
      <c r="O11" s="36">
        <f t="shared" si="5"/>
        <v>-11.036769699637208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165212295</v>
      </c>
      <c r="D13" s="64">
        <v>160421515</v>
      </c>
      <c r="E13" s="65">
        <f t="shared" si="0"/>
        <v>-4790780</v>
      </c>
      <c r="F13" s="63">
        <v>174152637</v>
      </c>
      <c r="G13" s="64">
        <v>167800918</v>
      </c>
      <c r="H13" s="65">
        <f t="shared" si="1"/>
        <v>-6351719</v>
      </c>
      <c r="I13" s="65">
        <v>175519269</v>
      </c>
      <c r="J13" s="30">
        <f t="shared" si="2"/>
        <v>-2.8997720781010883</v>
      </c>
      <c r="K13" s="31">
        <f t="shared" si="3"/>
        <v>-3.6472137944141494</v>
      </c>
      <c r="L13" s="84">
        <v>779570724</v>
      </c>
      <c r="M13" s="85">
        <v>813382739</v>
      </c>
      <c r="N13" s="32">
        <f t="shared" si="4"/>
        <v>-0.6145407789838963</v>
      </c>
      <c r="O13" s="31">
        <f t="shared" si="5"/>
        <v>-0.7809016217640684</v>
      </c>
      <c r="P13" s="6"/>
      <c r="Q13" s="33"/>
    </row>
    <row r="14" spans="1:17" ht="12.75">
      <c r="A14" s="3"/>
      <c r="B14" s="29" t="s">
        <v>21</v>
      </c>
      <c r="C14" s="63">
        <v>91391180</v>
      </c>
      <c r="D14" s="64">
        <v>204688565</v>
      </c>
      <c r="E14" s="65">
        <f t="shared" si="0"/>
        <v>113297385</v>
      </c>
      <c r="F14" s="63">
        <v>96326304</v>
      </c>
      <c r="G14" s="64">
        <v>214727180</v>
      </c>
      <c r="H14" s="65">
        <f t="shared" si="1"/>
        <v>118400876</v>
      </c>
      <c r="I14" s="65">
        <v>225261112</v>
      </c>
      <c r="J14" s="30">
        <f t="shared" si="2"/>
        <v>123.96971458296085</v>
      </c>
      <c r="K14" s="31">
        <f t="shared" si="3"/>
        <v>122.91645281023136</v>
      </c>
      <c r="L14" s="84">
        <v>779570724</v>
      </c>
      <c r="M14" s="85">
        <v>813382739</v>
      </c>
      <c r="N14" s="32">
        <f t="shared" si="4"/>
        <v>14.533304229110582</v>
      </c>
      <c r="O14" s="31">
        <f t="shared" si="5"/>
        <v>14.55660051817254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779570724</v>
      </c>
      <c r="M15" s="85">
        <v>813382739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141512332</v>
      </c>
      <c r="D16" s="64">
        <v>144192175</v>
      </c>
      <c r="E16" s="65">
        <f t="shared" si="0"/>
        <v>2679843</v>
      </c>
      <c r="F16" s="63">
        <v>149153998</v>
      </c>
      <c r="G16" s="64">
        <v>150825015</v>
      </c>
      <c r="H16" s="65">
        <f t="shared" si="1"/>
        <v>1671017</v>
      </c>
      <c r="I16" s="65">
        <v>157762970</v>
      </c>
      <c r="J16" s="30">
        <f t="shared" si="2"/>
        <v>1.8937169376870986</v>
      </c>
      <c r="K16" s="31">
        <f t="shared" si="3"/>
        <v>1.1203300095247866</v>
      </c>
      <c r="L16" s="84">
        <v>779570724</v>
      </c>
      <c r="M16" s="85">
        <v>813382739</v>
      </c>
      <c r="N16" s="32">
        <f t="shared" si="4"/>
        <v>0.34375880436474676</v>
      </c>
      <c r="O16" s="31">
        <f t="shared" si="5"/>
        <v>0.20544043042447696</v>
      </c>
      <c r="P16" s="6"/>
      <c r="Q16" s="33"/>
    </row>
    <row r="17" spans="1:17" ht="12.75">
      <c r="A17" s="3"/>
      <c r="B17" s="29" t="s">
        <v>23</v>
      </c>
      <c r="C17" s="63">
        <v>379100785</v>
      </c>
      <c r="D17" s="64">
        <v>270268469</v>
      </c>
      <c r="E17" s="65">
        <f t="shared" si="0"/>
        <v>-108832316</v>
      </c>
      <c r="F17" s="63">
        <v>399553353</v>
      </c>
      <c r="G17" s="64">
        <v>280029626</v>
      </c>
      <c r="H17" s="65">
        <f t="shared" si="1"/>
        <v>-119523727</v>
      </c>
      <c r="I17" s="65">
        <v>293006830</v>
      </c>
      <c r="J17" s="42">
        <f t="shared" si="2"/>
        <v>-28.708016523890873</v>
      </c>
      <c r="K17" s="31">
        <f t="shared" si="3"/>
        <v>-29.91433461953703</v>
      </c>
      <c r="L17" s="88">
        <v>779570724</v>
      </c>
      <c r="M17" s="85">
        <v>813382739</v>
      </c>
      <c r="N17" s="32">
        <f t="shared" si="4"/>
        <v>-13.960544264871599</v>
      </c>
      <c r="O17" s="31">
        <f t="shared" si="5"/>
        <v>-14.694647583368498</v>
      </c>
      <c r="P17" s="6"/>
      <c r="Q17" s="33"/>
    </row>
    <row r="18" spans="1:17" ht="16.5">
      <c r="A18" s="3"/>
      <c r="B18" s="34" t="s">
        <v>24</v>
      </c>
      <c r="C18" s="66">
        <f>SUM(C13:C17)</f>
        <v>777216592</v>
      </c>
      <c r="D18" s="67">
        <v>779570724</v>
      </c>
      <c r="E18" s="68">
        <f t="shared" si="0"/>
        <v>2354132</v>
      </c>
      <c r="F18" s="66">
        <f>SUM(F13:F17)</f>
        <v>819186292</v>
      </c>
      <c r="G18" s="67">
        <v>813382739</v>
      </c>
      <c r="H18" s="68">
        <f t="shared" si="1"/>
        <v>-5803553</v>
      </c>
      <c r="I18" s="68">
        <v>851550181</v>
      </c>
      <c r="J18" s="43">
        <f t="shared" si="2"/>
        <v>0.3028926587815305</v>
      </c>
      <c r="K18" s="36">
        <f t="shared" si="3"/>
        <v>-0.7084533831530472</v>
      </c>
      <c r="L18" s="89">
        <v>779570724</v>
      </c>
      <c r="M18" s="87">
        <v>813382739</v>
      </c>
      <c r="N18" s="37">
        <f t="shared" si="4"/>
        <v>0.30197798961983596</v>
      </c>
      <c r="O18" s="36">
        <f t="shared" si="5"/>
        <v>-0.7135082565355496</v>
      </c>
      <c r="P18" s="6"/>
      <c r="Q18" s="38"/>
    </row>
    <row r="19" spans="1:17" ht="16.5">
      <c r="A19" s="44"/>
      <c r="B19" s="45" t="s">
        <v>25</v>
      </c>
      <c r="C19" s="72">
        <f>C11-C18</f>
        <v>-5496713</v>
      </c>
      <c r="D19" s="73">
        <v>-90763141</v>
      </c>
      <c r="E19" s="74">
        <f t="shared" si="0"/>
        <v>-85266428</v>
      </c>
      <c r="F19" s="75">
        <f>F11-F18</f>
        <v>7268827</v>
      </c>
      <c r="G19" s="76">
        <v>-69075136</v>
      </c>
      <c r="H19" s="77">
        <f t="shared" si="1"/>
        <v>-76343963</v>
      </c>
      <c r="I19" s="77">
        <v>-51126469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174846250</v>
      </c>
      <c r="M22" s="85">
        <v>199916200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4400000</v>
      </c>
      <c r="E23" s="65">
        <f t="shared" si="0"/>
        <v>4400000</v>
      </c>
      <c r="F23" s="63">
        <v>0</v>
      </c>
      <c r="G23" s="64">
        <v>3000000</v>
      </c>
      <c r="H23" s="65">
        <f t="shared" si="1"/>
        <v>3000000</v>
      </c>
      <c r="I23" s="65">
        <v>0</v>
      </c>
      <c r="J23" s="30">
        <f t="shared" si="2"/>
        <v>0</v>
      </c>
      <c r="K23" s="31">
        <f t="shared" si="3"/>
        <v>0</v>
      </c>
      <c r="L23" s="84">
        <v>174846250</v>
      </c>
      <c r="M23" s="85">
        <v>199916200</v>
      </c>
      <c r="N23" s="32">
        <f t="shared" si="4"/>
        <v>2.5164966363304906</v>
      </c>
      <c r="O23" s="31">
        <f t="shared" si="5"/>
        <v>1.5006287634518862</v>
      </c>
      <c r="P23" s="6"/>
      <c r="Q23" s="33"/>
    </row>
    <row r="24" spans="1:17" ht="12.75">
      <c r="A24" s="7"/>
      <c r="B24" s="29" t="s">
        <v>29</v>
      </c>
      <c r="C24" s="63">
        <v>170912699</v>
      </c>
      <c r="D24" s="64">
        <v>170446250</v>
      </c>
      <c r="E24" s="65">
        <f t="shared" si="0"/>
        <v>-466449</v>
      </c>
      <c r="F24" s="63">
        <v>133817000</v>
      </c>
      <c r="G24" s="64">
        <v>196916200</v>
      </c>
      <c r="H24" s="65">
        <f t="shared" si="1"/>
        <v>63099200</v>
      </c>
      <c r="I24" s="65">
        <v>188417000</v>
      </c>
      <c r="J24" s="30">
        <f t="shared" si="2"/>
        <v>-0.27291652564681573</v>
      </c>
      <c r="K24" s="31">
        <f t="shared" si="3"/>
        <v>47.15335121845505</v>
      </c>
      <c r="L24" s="84">
        <v>174846250</v>
      </c>
      <c r="M24" s="85">
        <v>199916200</v>
      </c>
      <c r="N24" s="32">
        <f t="shared" si="4"/>
        <v>-0.26677666807266387</v>
      </c>
      <c r="O24" s="31">
        <f t="shared" si="5"/>
        <v>31.562824823601087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174846250</v>
      </c>
      <c r="M25" s="85">
        <v>199916200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170912699</v>
      </c>
      <c r="D26" s="67">
        <v>174846250</v>
      </c>
      <c r="E26" s="68">
        <f t="shared" si="0"/>
        <v>3933551</v>
      </c>
      <c r="F26" s="66">
        <f>SUM(F22:F24)</f>
        <v>133817000</v>
      </c>
      <c r="G26" s="67">
        <v>199916200</v>
      </c>
      <c r="H26" s="68">
        <f t="shared" si="1"/>
        <v>66099200</v>
      </c>
      <c r="I26" s="68">
        <v>188417000</v>
      </c>
      <c r="J26" s="43">
        <f t="shared" si="2"/>
        <v>2.301497210572984</v>
      </c>
      <c r="K26" s="36">
        <f t="shared" si="3"/>
        <v>49.39521884364468</v>
      </c>
      <c r="L26" s="89">
        <v>174846250</v>
      </c>
      <c r="M26" s="87">
        <v>199916200</v>
      </c>
      <c r="N26" s="37">
        <f t="shared" si="4"/>
        <v>2.249719968257826</v>
      </c>
      <c r="O26" s="36">
        <f t="shared" si="5"/>
        <v>33.063453587052976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86483199</v>
      </c>
      <c r="D28" s="64">
        <v>79320654</v>
      </c>
      <c r="E28" s="65">
        <f t="shared" si="0"/>
        <v>-7162545</v>
      </c>
      <c r="F28" s="63">
        <v>39000000</v>
      </c>
      <c r="G28" s="64">
        <v>115890917</v>
      </c>
      <c r="H28" s="65">
        <f t="shared" si="1"/>
        <v>76890917</v>
      </c>
      <c r="I28" s="65">
        <v>84160654</v>
      </c>
      <c r="J28" s="30">
        <f t="shared" si="2"/>
        <v>-8.282007468294507</v>
      </c>
      <c r="K28" s="31">
        <f t="shared" si="3"/>
        <v>197.15619743589744</v>
      </c>
      <c r="L28" s="84">
        <v>174846250</v>
      </c>
      <c r="M28" s="85">
        <v>199916200</v>
      </c>
      <c r="N28" s="32">
        <f t="shared" si="4"/>
        <v>-4.096481909105857</v>
      </c>
      <c r="O28" s="31">
        <f t="shared" si="5"/>
        <v>38.46157389946387</v>
      </c>
      <c r="P28" s="6"/>
      <c r="Q28" s="33"/>
    </row>
    <row r="29" spans="1:17" ht="12.75">
      <c r="A29" s="7"/>
      <c r="B29" s="29" t="s">
        <v>33</v>
      </c>
      <c r="C29" s="63">
        <v>15618746</v>
      </c>
      <c r="D29" s="64">
        <v>4000000</v>
      </c>
      <c r="E29" s="65">
        <f t="shared" si="0"/>
        <v>-11618746</v>
      </c>
      <c r="F29" s="63">
        <v>16770000</v>
      </c>
      <c r="G29" s="64">
        <v>0</v>
      </c>
      <c r="H29" s="65">
        <f t="shared" si="1"/>
        <v>-16770000</v>
      </c>
      <c r="I29" s="65">
        <v>0</v>
      </c>
      <c r="J29" s="30">
        <f t="shared" si="2"/>
        <v>-74.38974934351323</v>
      </c>
      <c r="K29" s="31">
        <f t="shared" si="3"/>
        <v>-100</v>
      </c>
      <c r="L29" s="84">
        <v>174846250</v>
      </c>
      <c r="M29" s="85">
        <v>199916200</v>
      </c>
      <c r="N29" s="32">
        <f t="shared" si="4"/>
        <v>-6.645121642585987</v>
      </c>
      <c r="O29" s="31">
        <f t="shared" si="5"/>
        <v>-8.388514787696044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174846250</v>
      </c>
      <c r="M30" s="85">
        <v>199916200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35025000</v>
      </c>
      <c r="D31" s="64">
        <v>51125596</v>
      </c>
      <c r="E31" s="65">
        <f t="shared" si="0"/>
        <v>16100596</v>
      </c>
      <c r="F31" s="63">
        <v>6881250</v>
      </c>
      <c r="G31" s="64">
        <v>34102070</v>
      </c>
      <c r="H31" s="65">
        <f t="shared" si="1"/>
        <v>27220820</v>
      </c>
      <c r="I31" s="65">
        <v>25256346</v>
      </c>
      <c r="J31" s="30">
        <f t="shared" si="2"/>
        <v>45.96886795146324</v>
      </c>
      <c r="K31" s="31">
        <f t="shared" si="3"/>
        <v>395.5795821980018</v>
      </c>
      <c r="L31" s="84">
        <v>174846250</v>
      </c>
      <c r="M31" s="85">
        <v>199916200</v>
      </c>
      <c r="N31" s="32">
        <f t="shared" si="4"/>
        <v>9.20843083566276</v>
      </c>
      <c r="O31" s="31">
        <f t="shared" si="5"/>
        <v>13.616115152248792</v>
      </c>
      <c r="P31" s="6"/>
      <c r="Q31" s="33"/>
    </row>
    <row r="32" spans="1:17" ht="12.75">
      <c r="A32" s="7"/>
      <c r="B32" s="29" t="s">
        <v>36</v>
      </c>
      <c r="C32" s="63">
        <v>36785754</v>
      </c>
      <c r="D32" s="64">
        <v>40400000</v>
      </c>
      <c r="E32" s="65">
        <f t="shared" si="0"/>
        <v>3614246</v>
      </c>
      <c r="F32" s="63">
        <v>74165750</v>
      </c>
      <c r="G32" s="64">
        <v>49923213</v>
      </c>
      <c r="H32" s="65">
        <f t="shared" si="1"/>
        <v>-24242537</v>
      </c>
      <c r="I32" s="65">
        <v>79000000</v>
      </c>
      <c r="J32" s="30">
        <f t="shared" si="2"/>
        <v>9.825124149963054</v>
      </c>
      <c r="K32" s="31">
        <f t="shared" si="3"/>
        <v>-32.68697073784058</v>
      </c>
      <c r="L32" s="84">
        <v>174846250</v>
      </c>
      <c r="M32" s="85">
        <v>199916200</v>
      </c>
      <c r="N32" s="32">
        <f t="shared" si="4"/>
        <v>2.067099523152484</v>
      </c>
      <c r="O32" s="31">
        <f t="shared" si="5"/>
        <v>-12.126349440415535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173912699</v>
      </c>
      <c r="D33" s="82">
        <v>174846250</v>
      </c>
      <c r="E33" s="83">
        <f t="shared" si="0"/>
        <v>933551</v>
      </c>
      <c r="F33" s="81">
        <f>SUM(F28:F32)</f>
        <v>136817000</v>
      </c>
      <c r="G33" s="82">
        <v>199916200</v>
      </c>
      <c r="H33" s="83">
        <f t="shared" si="1"/>
        <v>63099200</v>
      </c>
      <c r="I33" s="83">
        <v>188417000</v>
      </c>
      <c r="J33" s="58">
        <f t="shared" si="2"/>
        <v>0.5367928882525134</v>
      </c>
      <c r="K33" s="59">
        <f t="shared" si="3"/>
        <v>46.11941498497993</v>
      </c>
      <c r="L33" s="96">
        <v>174846250</v>
      </c>
      <c r="M33" s="97">
        <v>199916200</v>
      </c>
      <c r="N33" s="60">
        <f t="shared" si="4"/>
        <v>0.5339268071234013</v>
      </c>
      <c r="O33" s="59">
        <f t="shared" si="5"/>
        <v>31.562824823601087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7326596</v>
      </c>
      <c r="D8" s="64">
        <v>40000000</v>
      </c>
      <c r="E8" s="65">
        <f>($D8-$C8)</f>
        <v>32673404</v>
      </c>
      <c r="F8" s="63">
        <v>7692927</v>
      </c>
      <c r="G8" s="64">
        <v>41960000</v>
      </c>
      <c r="H8" s="65">
        <f>($G8-$F8)</f>
        <v>34267073</v>
      </c>
      <c r="I8" s="65">
        <v>44016038</v>
      </c>
      <c r="J8" s="30">
        <f>IF($C8=0,0,($E8/$C8)*100)</f>
        <v>445.9561302411106</v>
      </c>
      <c r="K8" s="31">
        <f>IF($F8=0,0,($H8/$F8)*100)</f>
        <v>445.4360869406404</v>
      </c>
      <c r="L8" s="84">
        <v>591319537</v>
      </c>
      <c r="M8" s="85">
        <v>671357490</v>
      </c>
      <c r="N8" s="32">
        <f>IF($L8=0,0,($E8/$L8)*100)</f>
        <v>5.525507269008093</v>
      </c>
      <c r="O8" s="31">
        <f>IF($M8=0,0,($H8/$M8)*100)</f>
        <v>5.104146972427462</v>
      </c>
      <c r="P8" s="6"/>
      <c r="Q8" s="33"/>
    </row>
    <row r="9" spans="1:17" ht="12.75">
      <c r="A9" s="3"/>
      <c r="B9" s="29" t="s">
        <v>16</v>
      </c>
      <c r="C9" s="63">
        <v>20269731</v>
      </c>
      <c r="D9" s="64">
        <v>96300000</v>
      </c>
      <c r="E9" s="65">
        <f>($D9-$C9)</f>
        <v>76030269</v>
      </c>
      <c r="F9" s="63">
        <v>21283219</v>
      </c>
      <c r="G9" s="64">
        <v>113812634</v>
      </c>
      <c r="H9" s="65">
        <f>($G9-$F9)</f>
        <v>92529415</v>
      </c>
      <c r="I9" s="65">
        <v>119048102</v>
      </c>
      <c r="J9" s="30">
        <f>IF($C9=0,0,($E9/$C9)*100)</f>
        <v>375.0926393645777</v>
      </c>
      <c r="K9" s="31">
        <f>IF($F9=0,0,($H9/$F9)*100)</f>
        <v>434.7529149608431</v>
      </c>
      <c r="L9" s="84">
        <v>591319537</v>
      </c>
      <c r="M9" s="85">
        <v>671357490</v>
      </c>
      <c r="N9" s="32">
        <f>IF($L9=0,0,($E9/$L9)*100)</f>
        <v>12.857729914646807</v>
      </c>
      <c r="O9" s="31">
        <f>IF($M9=0,0,($H9/$M9)*100)</f>
        <v>13.782435792888823</v>
      </c>
      <c r="P9" s="6"/>
      <c r="Q9" s="33"/>
    </row>
    <row r="10" spans="1:17" ht="12.75">
      <c r="A10" s="3"/>
      <c r="B10" s="29" t="s">
        <v>17</v>
      </c>
      <c r="C10" s="63">
        <v>423599436</v>
      </c>
      <c r="D10" s="64">
        <v>455019537</v>
      </c>
      <c r="E10" s="65">
        <f aca="true" t="shared" si="0" ref="E10:E33">($D10-$C10)</f>
        <v>31420101</v>
      </c>
      <c r="F10" s="63">
        <v>444779409</v>
      </c>
      <c r="G10" s="64">
        <v>515584856</v>
      </c>
      <c r="H10" s="65">
        <f aca="true" t="shared" si="1" ref="H10:H33">($G10-$F10)</f>
        <v>70805447</v>
      </c>
      <c r="I10" s="65">
        <v>544470022</v>
      </c>
      <c r="J10" s="30">
        <f aca="true" t="shared" si="2" ref="J10:J33">IF($C10=0,0,($E10/$C10)*100)</f>
        <v>7.417408601082273</v>
      </c>
      <c r="K10" s="31">
        <f aca="true" t="shared" si="3" ref="K10:K33">IF($F10=0,0,($H10/$F10)*100)</f>
        <v>15.919227726659441</v>
      </c>
      <c r="L10" s="84">
        <v>591319537</v>
      </c>
      <c r="M10" s="85">
        <v>671357490</v>
      </c>
      <c r="N10" s="32">
        <f aca="true" t="shared" si="4" ref="N10:N33">IF($L10=0,0,($E10/$L10)*100)</f>
        <v>5.31355705908293</v>
      </c>
      <c r="O10" s="31">
        <f aca="true" t="shared" si="5" ref="O10:O33">IF($M10=0,0,($H10/$M10)*100)</f>
        <v>10.54660863320375</v>
      </c>
      <c r="P10" s="6"/>
      <c r="Q10" s="33"/>
    </row>
    <row r="11" spans="1:17" ht="16.5">
      <c r="A11" s="7"/>
      <c r="B11" s="34" t="s">
        <v>18</v>
      </c>
      <c r="C11" s="66">
        <f>SUM(C8:C10)</f>
        <v>451195763</v>
      </c>
      <c r="D11" s="67">
        <v>591319537</v>
      </c>
      <c r="E11" s="68">
        <f t="shared" si="0"/>
        <v>140123774</v>
      </c>
      <c r="F11" s="66">
        <f>SUM(F8:F10)</f>
        <v>473755555</v>
      </c>
      <c r="G11" s="67">
        <v>671357490</v>
      </c>
      <c r="H11" s="68">
        <f t="shared" si="1"/>
        <v>197601935</v>
      </c>
      <c r="I11" s="68">
        <v>707534162</v>
      </c>
      <c r="J11" s="35">
        <f t="shared" si="2"/>
        <v>31.05609260785545</v>
      </c>
      <c r="K11" s="36">
        <f t="shared" si="3"/>
        <v>41.70968190547127</v>
      </c>
      <c r="L11" s="86">
        <v>591319537</v>
      </c>
      <c r="M11" s="87">
        <v>671357490</v>
      </c>
      <c r="N11" s="37">
        <f t="shared" si="4"/>
        <v>23.69679424273783</v>
      </c>
      <c r="O11" s="36">
        <f t="shared" si="5"/>
        <v>29.433191398520037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262501265</v>
      </c>
      <c r="D13" s="64">
        <v>232499977</v>
      </c>
      <c r="E13" s="65">
        <f t="shared" si="0"/>
        <v>-30001288</v>
      </c>
      <c r="F13" s="63">
        <v>275626343</v>
      </c>
      <c r="G13" s="64">
        <v>247028125</v>
      </c>
      <c r="H13" s="65">
        <f t="shared" si="1"/>
        <v>-28598218</v>
      </c>
      <c r="I13" s="65">
        <v>262464055</v>
      </c>
      <c r="J13" s="30">
        <f t="shared" si="2"/>
        <v>-11.429007018309036</v>
      </c>
      <c r="K13" s="31">
        <f t="shared" si="3"/>
        <v>-10.37572014660442</v>
      </c>
      <c r="L13" s="84">
        <v>643049185</v>
      </c>
      <c r="M13" s="85">
        <v>666859903</v>
      </c>
      <c r="N13" s="32">
        <f t="shared" si="4"/>
        <v>-4.665473295017083</v>
      </c>
      <c r="O13" s="31">
        <f t="shared" si="5"/>
        <v>-4.288489661973274</v>
      </c>
      <c r="P13" s="6"/>
      <c r="Q13" s="33"/>
    </row>
    <row r="14" spans="1:17" ht="12.75">
      <c r="A14" s="3"/>
      <c r="B14" s="29" t="s">
        <v>21</v>
      </c>
      <c r="C14" s="63">
        <v>52500000</v>
      </c>
      <c r="D14" s="64">
        <v>50000000</v>
      </c>
      <c r="E14" s="65">
        <f t="shared" si="0"/>
        <v>-2500000</v>
      </c>
      <c r="F14" s="63">
        <v>55125000</v>
      </c>
      <c r="G14" s="64">
        <v>52300000</v>
      </c>
      <c r="H14" s="65">
        <f t="shared" si="1"/>
        <v>-2825000</v>
      </c>
      <c r="I14" s="65">
        <v>54705800</v>
      </c>
      <c r="J14" s="30">
        <f t="shared" si="2"/>
        <v>-4.761904761904762</v>
      </c>
      <c r="K14" s="31">
        <f t="shared" si="3"/>
        <v>-5.124716553287982</v>
      </c>
      <c r="L14" s="84">
        <v>643049185</v>
      </c>
      <c r="M14" s="85">
        <v>666859903</v>
      </c>
      <c r="N14" s="32">
        <f t="shared" si="4"/>
        <v>-0.38877274994135946</v>
      </c>
      <c r="O14" s="31">
        <f t="shared" si="5"/>
        <v>-0.42362720974693246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643049185</v>
      </c>
      <c r="M15" s="85">
        <v>666859903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643049185</v>
      </c>
      <c r="M16" s="85">
        <v>666859903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345268791</v>
      </c>
      <c r="D17" s="64">
        <v>360549208</v>
      </c>
      <c r="E17" s="65">
        <f t="shared" si="0"/>
        <v>15280417</v>
      </c>
      <c r="F17" s="63">
        <v>362532240</v>
      </c>
      <c r="G17" s="64">
        <v>367531778</v>
      </c>
      <c r="H17" s="65">
        <f t="shared" si="1"/>
        <v>4999538</v>
      </c>
      <c r="I17" s="65">
        <v>383066511</v>
      </c>
      <c r="J17" s="42">
        <f t="shared" si="2"/>
        <v>4.425658327166905</v>
      </c>
      <c r="K17" s="31">
        <f t="shared" si="3"/>
        <v>1.379060245786692</v>
      </c>
      <c r="L17" s="88">
        <v>643049185</v>
      </c>
      <c r="M17" s="85">
        <v>666859903</v>
      </c>
      <c r="N17" s="32">
        <f t="shared" si="4"/>
        <v>2.3762438949362794</v>
      </c>
      <c r="O17" s="31">
        <f t="shared" si="5"/>
        <v>0.7497133921995607</v>
      </c>
      <c r="P17" s="6"/>
      <c r="Q17" s="33"/>
    </row>
    <row r="18" spans="1:17" ht="16.5">
      <c r="A18" s="3"/>
      <c r="B18" s="34" t="s">
        <v>24</v>
      </c>
      <c r="C18" s="66">
        <f>SUM(C13:C17)</f>
        <v>660270056</v>
      </c>
      <c r="D18" s="67">
        <v>643049185</v>
      </c>
      <c r="E18" s="68">
        <f t="shared" si="0"/>
        <v>-17220871</v>
      </c>
      <c r="F18" s="66">
        <f>SUM(F13:F17)</f>
        <v>693283583</v>
      </c>
      <c r="G18" s="67">
        <v>666859903</v>
      </c>
      <c r="H18" s="68">
        <f t="shared" si="1"/>
        <v>-26423680</v>
      </c>
      <c r="I18" s="68">
        <v>700236366</v>
      </c>
      <c r="J18" s="43">
        <f t="shared" si="2"/>
        <v>-2.608155684709712</v>
      </c>
      <c r="K18" s="36">
        <f t="shared" si="3"/>
        <v>-3.811381179063633</v>
      </c>
      <c r="L18" s="89">
        <v>643049185</v>
      </c>
      <c r="M18" s="87">
        <v>666859903</v>
      </c>
      <c r="N18" s="37">
        <f t="shared" si="4"/>
        <v>-2.678002150022164</v>
      </c>
      <c r="O18" s="36">
        <f t="shared" si="5"/>
        <v>-3.962403479520645</v>
      </c>
      <c r="P18" s="6"/>
      <c r="Q18" s="38"/>
    </row>
    <row r="19" spans="1:17" ht="16.5">
      <c r="A19" s="44"/>
      <c r="B19" s="45" t="s">
        <v>25</v>
      </c>
      <c r="C19" s="72">
        <f>C11-C18</f>
        <v>-209074293</v>
      </c>
      <c r="D19" s="73">
        <v>-51729648</v>
      </c>
      <c r="E19" s="74">
        <f t="shared" si="0"/>
        <v>157344645</v>
      </c>
      <c r="F19" s="75">
        <f>F11-F18</f>
        <v>-219528028</v>
      </c>
      <c r="G19" s="76">
        <v>4497587</v>
      </c>
      <c r="H19" s="77">
        <f t="shared" si="1"/>
        <v>224025615</v>
      </c>
      <c r="I19" s="77">
        <v>7297796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149632287</v>
      </c>
      <c r="M22" s="85">
        <v>147412500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149632287</v>
      </c>
      <c r="M23" s="85">
        <v>147412500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136124868</v>
      </c>
      <c r="D24" s="64">
        <v>149632287</v>
      </c>
      <c r="E24" s="65">
        <f t="shared" si="0"/>
        <v>13507419</v>
      </c>
      <c r="F24" s="63">
        <v>146553868</v>
      </c>
      <c r="G24" s="64">
        <v>147412500</v>
      </c>
      <c r="H24" s="65">
        <f t="shared" si="1"/>
        <v>858632</v>
      </c>
      <c r="I24" s="65">
        <v>94624620</v>
      </c>
      <c r="J24" s="30">
        <f t="shared" si="2"/>
        <v>9.922815131765637</v>
      </c>
      <c r="K24" s="31">
        <f t="shared" si="3"/>
        <v>0.5858814999000914</v>
      </c>
      <c r="L24" s="84">
        <v>149632287</v>
      </c>
      <c r="M24" s="85">
        <v>147412500</v>
      </c>
      <c r="N24" s="32">
        <f t="shared" si="4"/>
        <v>9.027075152570514</v>
      </c>
      <c r="O24" s="31">
        <f t="shared" si="5"/>
        <v>0.582468922242008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149632287</v>
      </c>
      <c r="M25" s="85">
        <v>147412500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136124868</v>
      </c>
      <c r="D26" s="67">
        <v>149632287</v>
      </c>
      <c r="E26" s="68">
        <f t="shared" si="0"/>
        <v>13507419</v>
      </c>
      <c r="F26" s="66">
        <f>SUM(F22:F24)</f>
        <v>146553868</v>
      </c>
      <c r="G26" s="67">
        <v>147412500</v>
      </c>
      <c r="H26" s="68">
        <f t="shared" si="1"/>
        <v>858632</v>
      </c>
      <c r="I26" s="68">
        <v>94624620</v>
      </c>
      <c r="J26" s="43">
        <f t="shared" si="2"/>
        <v>9.922815131765637</v>
      </c>
      <c r="K26" s="36">
        <f t="shared" si="3"/>
        <v>0.5858814999000914</v>
      </c>
      <c r="L26" s="89">
        <v>149632287</v>
      </c>
      <c r="M26" s="87">
        <v>147412500</v>
      </c>
      <c r="N26" s="37">
        <f t="shared" si="4"/>
        <v>9.027075152570514</v>
      </c>
      <c r="O26" s="36">
        <f t="shared" si="5"/>
        <v>0.582468922242008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62508124</v>
      </c>
      <c r="E28" s="65">
        <f t="shared" si="0"/>
        <v>62508124</v>
      </c>
      <c r="F28" s="63">
        <v>0</v>
      </c>
      <c r="G28" s="64">
        <v>83900000</v>
      </c>
      <c r="H28" s="65">
        <f t="shared" si="1"/>
        <v>83900000</v>
      </c>
      <c r="I28" s="65">
        <v>15000000</v>
      </c>
      <c r="J28" s="30">
        <f t="shared" si="2"/>
        <v>0</v>
      </c>
      <c r="K28" s="31">
        <f t="shared" si="3"/>
        <v>0</v>
      </c>
      <c r="L28" s="84">
        <v>149632287</v>
      </c>
      <c r="M28" s="85">
        <v>147412500</v>
      </c>
      <c r="N28" s="32">
        <f t="shared" si="4"/>
        <v>41.774489485681656</v>
      </c>
      <c r="O28" s="31">
        <f t="shared" si="5"/>
        <v>56.91511913847197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149632287</v>
      </c>
      <c r="M29" s="85">
        <v>147412500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149632287</v>
      </c>
      <c r="M30" s="85">
        <v>147412500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119060228</v>
      </c>
      <c r="D31" s="64">
        <v>42299537</v>
      </c>
      <c r="E31" s="65">
        <f t="shared" si="0"/>
        <v>-76760691</v>
      </c>
      <c r="F31" s="63">
        <v>125489228</v>
      </c>
      <c r="G31" s="64">
        <v>18762500</v>
      </c>
      <c r="H31" s="65">
        <f t="shared" si="1"/>
        <v>-106726728</v>
      </c>
      <c r="I31" s="65">
        <v>17882820</v>
      </c>
      <c r="J31" s="30">
        <f t="shared" si="2"/>
        <v>-64.47215185914142</v>
      </c>
      <c r="K31" s="31">
        <f t="shared" si="3"/>
        <v>-85.04851747115697</v>
      </c>
      <c r="L31" s="84">
        <v>149632287</v>
      </c>
      <c r="M31" s="85">
        <v>147412500</v>
      </c>
      <c r="N31" s="32">
        <f t="shared" si="4"/>
        <v>-51.29955074468654</v>
      </c>
      <c r="O31" s="31">
        <f t="shared" si="5"/>
        <v>-72.40005291274485</v>
      </c>
      <c r="P31" s="6"/>
      <c r="Q31" s="33"/>
    </row>
    <row r="32" spans="1:17" ht="12.75">
      <c r="A32" s="7"/>
      <c r="B32" s="29" t="s">
        <v>36</v>
      </c>
      <c r="C32" s="63">
        <v>1637417152</v>
      </c>
      <c r="D32" s="64">
        <v>44824626</v>
      </c>
      <c r="E32" s="65">
        <f t="shared" si="0"/>
        <v>-1592592526</v>
      </c>
      <c r="F32" s="63">
        <v>1479397316</v>
      </c>
      <c r="G32" s="64">
        <v>44750000</v>
      </c>
      <c r="H32" s="65">
        <f t="shared" si="1"/>
        <v>-1434647316</v>
      </c>
      <c r="I32" s="65">
        <v>61741800</v>
      </c>
      <c r="J32" s="30">
        <f t="shared" si="2"/>
        <v>-97.26247975689948</v>
      </c>
      <c r="K32" s="31">
        <f t="shared" si="3"/>
        <v>-96.97511956280987</v>
      </c>
      <c r="L32" s="84">
        <v>149632287</v>
      </c>
      <c r="M32" s="85">
        <v>147412500</v>
      </c>
      <c r="N32" s="32">
        <f t="shared" si="4"/>
        <v>-1064.3374888736412</v>
      </c>
      <c r="O32" s="31">
        <f t="shared" si="5"/>
        <v>-973.2195817858051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1756477380</v>
      </c>
      <c r="D33" s="82">
        <v>149632287</v>
      </c>
      <c r="E33" s="83">
        <f t="shared" si="0"/>
        <v>-1606845093</v>
      </c>
      <c r="F33" s="81">
        <f>SUM(F28:F32)</f>
        <v>1604886544</v>
      </c>
      <c r="G33" s="82">
        <v>147412500</v>
      </c>
      <c r="H33" s="83">
        <f t="shared" si="1"/>
        <v>-1457474044</v>
      </c>
      <c r="I33" s="83">
        <v>94624620</v>
      </c>
      <c r="J33" s="58">
        <f t="shared" si="2"/>
        <v>-91.48111505996167</v>
      </c>
      <c r="K33" s="59">
        <f t="shared" si="3"/>
        <v>-90.81477126522658</v>
      </c>
      <c r="L33" s="96">
        <v>149632287</v>
      </c>
      <c r="M33" s="97">
        <v>147412500</v>
      </c>
      <c r="N33" s="60">
        <f t="shared" si="4"/>
        <v>-1073.8625501326462</v>
      </c>
      <c r="O33" s="59">
        <f t="shared" si="5"/>
        <v>-988.7045155600781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429237000</v>
      </c>
      <c r="M8" s="85">
        <v>479511000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429237000</v>
      </c>
      <c r="M9" s="85">
        <v>479511000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393797000</v>
      </c>
      <c r="D10" s="64">
        <v>429237000</v>
      </c>
      <c r="E10" s="65">
        <f aca="true" t="shared" si="0" ref="E10:E33">($D10-$C10)</f>
        <v>35440000</v>
      </c>
      <c r="F10" s="63">
        <v>403536000</v>
      </c>
      <c r="G10" s="64">
        <v>479511000</v>
      </c>
      <c r="H10" s="65">
        <f aca="true" t="shared" si="1" ref="H10:H33">($G10-$F10)</f>
        <v>75975000</v>
      </c>
      <c r="I10" s="65">
        <v>459081176</v>
      </c>
      <c r="J10" s="30">
        <f aca="true" t="shared" si="2" ref="J10:J33">IF($C10=0,0,($E10/$C10)*100)</f>
        <v>8.999560687359223</v>
      </c>
      <c r="K10" s="31">
        <f aca="true" t="shared" si="3" ref="K10:K33">IF($F10=0,0,($H10/$F10)*100)</f>
        <v>18.827316521945995</v>
      </c>
      <c r="L10" s="84">
        <v>429237000</v>
      </c>
      <c r="M10" s="85">
        <v>479511000</v>
      </c>
      <c r="N10" s="32">
        <f aca="true" t="shared" si="4" ref="N10:N33">IF($L10=0,0,($E10/$L10)*100)</f>
        <v>8.256510971794137</v>
      </c>
      <c r="O10" s="31">
        <f aca="true" t="shared" si="5" ref="O10:O33">IF($M10=0,0,($H10/$M10)*100)</f>
        <v>15.844266346340335</v>
      </c>
      <c r="P10" s="6"/>
      <c r="Q10" s="33"/>
    </row>
    <row r="11" spans="1:17" ht="16.5">
      <c r="A11" s="7"/>
      <c r="B11" s="34" t="s">
        <v>18</v>
      </c>
      <c r="C11" s="66">
        <f>SUM(C8:C10)</f>
        <v>393797000</v>
      </c>
      <c r="D11" s="67">
        <v>429237000</v>
      </c>
      <c r="E11" s="68">
        <f t="shared" si="0"/>
        <v>35440000</v>
      </c>
      <c r="F11" s="66">
        <f>SUM(F8:F10)</f>
        <v>403536000</v>
      </c>
      <c r="G11" s="67">
        <v>479511000</v>
      </c>
      <c r="H11" s="68">
        <f t="shared" si="1"/>
        <v>75975000</v>
      </c>
      <c r="I11" s="68">
        <v>459081176</v>
      </c>
      <c r="J11" s="35">
        <f t="shared" si="2"/>
        <v>8.999560687359223</v>
      </c>
      <c r="K11" s="36">
        <f t="shared" si="3"/>
        <v>18.827316521945995</v>
      </c>
      <c r="L11" s="86">
        <v>429237000</v>
      </c>
      <c r="M11" s="87">
        <v>479511000</v>
      </c>
      <c r="N11" s="37">
        <f t="shared" si="4"/>
        <v>8.256510971794137</v>
      </c>
      <c r="O11" s="36">
        <f t="shared" si="5"/>
        <v>15.844266346340335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156960908</v>
      </c>
      <c r="D13" s="64">
        <v>156552955</v>
      </c>
      <c r="E13" s="65">
        <f t="shared" si="0"/>
        <v>-407953</v>
      </c>
      <c r="F13" s="63">
        <v>160100131</v>
      </c>
      <c r="G13" s="64">
        <v>161633020</v>
      </c>
      <c r="H13" s="65">
        <f t="shared" si="1"/>
        <v>1532889</v>
      </c>
      <c r="I13" s="65">
        <v>171007751</v>
      </c>
      <c r="J13" s="30">
        <f t="shared" si="2"/>
        <v>-0.25990739044399513</v>
      </c>
      <c r="K13" s="31">
        <f t="shared" si="3"/>
        <v>0.957456430813289</v>
      </c>
      <c r="L13" s="84">
        <v>497710992</v>
      </c>
      <c r="M13" s="85">
        <v>476010960</v>
      </c>
      <c r="N13" s="32">
        <f t="shared" si="4"/>
        <v>-0.08196584093123666</v>
      </c>
      <c r="O13" s="31">
        <f t="shared" si="5"/>
        <v>0.3220280894372684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497710992</v>
      </c>
      <c r="M14" s="85">
        <v>476010960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497710992</v>
      </c>
      <c r="M15" s="85">
        <v>476010960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497710992</v>
      </c>
      <c r="M16" s="85">
        <v>476010960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291585872</v>
      </c>
      <c r="D17" s="64">
        <v>341158037</v>
      </c>
      <c r="E17" s="65">
        <f t="shared" si="0"/>
        <v>49572165</v>
      </c>
      <c r="F17" s="63">
        <v>260124261</v>
      </c>
      <c r="G17" s="64">
        <v>314377940</v>
      </c>
      <c r="H17" s="65">
        <f t="shared" si="1"/>
        <v>54253679</v>
      </c>
      <c r="I17" s="65">
        <v>249223113</v>
      </c>
      <c r="J17" s="42">
        <f t="shared" si="2"/>
        <v>17.000880275845464</v>
      </c>
      <c r="K17" s="31">
        <f t="shared" si="3"/>
        <v>20.856831574045298</v>
      </c>
      <c r="L17" s="88">
        <v>497710992</v>
      </c>
      <c r="M17" s="85">
        <v>476010960</v>
      </c>
      <c r="N17" s="32">
        <f t="shared" si="4"/>
        <v>9.960030177513138</v>
      </c>
      <c r="O17" s="31">
        <f t="shared" si="5"/>
        <v>11.397569291261696</v>
      </c>
      <c r="P17" s="6"/>
      <c r="Q17" s="33"/>
    </row>
    <row r="18" spans="1:17" ht="16.5">
      <c r="A18" s="3"/>
      <c r="B18" s="34" t="s">
        <v>24</v>
      </c>
      <c r="C18" s="66">
        <f>SUM(C13:C17)</f>
        <v>448546780</v>
      </c>
      <c r="D18" s="67">
        <v>497710992</v>
      </c>
      <c r="E18" s="68">
        <f t="shared" si="0"/>
        <v>49164212</v>
      </c>
      <c r="F18" s="66">
        <f>SUM(F13:F17)</f>
        <v>420224392</v>
      </c>
      <c r="G18" s="67">
        <v>476010960</v>
      </c>
      <c r="H18" s="68">
        <f t="shared" si="1"/>
        <v>55786568</v>
      </c>
      <c r="I18" s="68">
        <v>420230864</v>
      </c>
      <c r="J18" s="43">
        <f t="shared" si="2"/>
        <v>10.960776933901967</v>
      </c>
      <c r="K18" s="36">
        <f t="shared" si="3"/>
        <v>13.275423574174628</v>
      </c>
      <c r="L18" s="89">
        <v>497710992</v>
      </c>
      <c r="M18" s="87">
        <v>476010960</v>
      </c>
      <c r="N18" s="37">
        <f t="shared" si="4"/>
        <v>9.878064336581902</v>
      </c>
      <c r="O18" s="36">
        <f t="shared" si="5"/>
        <v>11.719597380698964</v>
      </c>
      <c r="P18" s="6"/>
      <c r="Q18" s="38"/>
    </row>
    <row r="19" spans="1:17" ht="16.5">
      <c r="A19" s="44"/>
      <c r="B19" s="45" t="s">
        <v>25</v>
      </c>
      <c r="C19" s="72">
        <f>C11-C18</f>
        <v>-54749780</v>
      </c>
      <c r="D19" s="73">
        <v>-68473992</v>
      </c>
      <c r="E19" s="74">
        <f t="shared" si="0"/>
        <v>-13724212</v>
      </c>
      <c r="F19" s="75">
        <f>F11-F18</f>
        <v>-16688392</v>
      </c>
      <c r="G19" s="76">
        <v>3500040</v>
      </c>
      <c r="H19" s="77">
        <f t="shared" si="1"/>
        <v>20188432</v>
      </c>
      <c r="I19" s="77">
        <v>38850312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27005000</v>
      </c>
      <c r="M22" s="85">
        <v>31180000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30688180</v>
      </c>
      <c r="D23" s="64">
        <v>27005000</v>
      </c>
      <c r="E23" s="65">
        <f t="shared" si="0"/>
        <v>-3683180</v>
      </c>
      <c r="F23" s="63">
        <v>24590000</v>
      </c>
      <c r="G23" s="64">
        <v>31180000</v>
      </c>
      <c r="H23" s="65">
        <f t="shared" si="1"/>
        <v>6590000</v>
      </c>
      <c r="I23" s="65">
        <v>21440000</v>
      </c>
      <c r="J23" s="30">
        <f t="shared" si="2"/>
        <v>-12.001949936425033</v>
      </c>
      <c r="K23" s="31">
        <f t="shared" si="3"/>
        <v>26.799511996746645</v>
      </c>
      <c r="L23" s="84">
        <v>27005000</v>
      </c>
      <c r="M23" s="85">
        <v>31180000</v>
      </c>
      <c r="N23" s="32">
        <f t="shared" si="4"/>
        <v>-13.638881688576191</v>
      </c>
      <c r="O23" s="31">
        <f t="shared" si="5"/>
        <v>21.135343168697883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>
        <v>27005000</v>
      </c>
      <c r="M24" s="85">
        <v>31180000</v>
      </c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27005000</v>
      </c>
      <c r="M25" s="85">
        <v>31180000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30688180</v>
      </c>
      <c r="D26" s="67">
        <v>27005000</v>
      </c>
      <c r="E26" s="68">
        <f t="shared" si="0"/>
        <v>-3683180</v>
      </c>
      <c r="F26" s="66">
        <f>SUM(F22:F24)</f>
        <v>24590000</v>
      </c>
      <c r="G26" s="67">
        <v>31180000</v>
      </c>
      <c r="H26" s="68">
        <f t="shared" si="1"/>
        <v>6590000</v>
      </c>
      <c r="I26" s="68">
        <v>21440000</v>
      </c>
      <c r="J26" s="43">
        <f t="shared" si="2"/>
        <v>-12.001949936425033</v>
      </c>
      <c r="K26" s="36">
        <f t="shared" si="3"/>
        <v>26.799511996746645</v>
      </c>
      <c r="L26" s="89">
        <v>27005000</v>
      </c>
      <c r="M26" s="87">
        <v>31180000</v>
      </c>
      <c r="N26" s="37">
        <f t="shared" si="4"/>
        <v>-13.638881688576191</v>
      </c>
      <c r="O26" s="36">
        <f t="shared" si="5"/>
        <v>21.135343168697883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27005000</v>
      </c>
      <c r="M28" s="85">
        <v>31180000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27005000</v>
      </c>
      <c r="M29" s="85">
        <v>31180000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27005000</v>
      </c>
      <c r="M30" s="85">
        <v>31180000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27005000</v>
      </c>
      <c r="M31" s="85">
        <v>31180000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30688180</v>
      </c>
      <c r="D32" s="64">
        <v>27005000</v>
      </c>
      <c r="E32" s="65">
        <f t="shared" si="0"/>
        <v>-3683180</v>
      </c>
      <c r="F32" s="63">
        <v>24590000</v>
      </c>
      <c r="G32" s="64">
        <v>31180000</v>
      </c>
      <c r="H32" s="65">
        <f t="shared" si="1"/>
        <v>6590000</v>
      </c>
      <c r="I32" s="65">
        <v>21440000</v>
      </c>
      <c r="J32" s="30">
        <f t="shared" si="2"/>
        <v>-12.001949936425033</v>
      </c>
      <c r="K32" s="31">
        <f t="shared" si="3"/>
        <v>26.799511996746645</v>
      </c>
      <c r="L32" s="84">
        <v>27005000</v>
      </c>
      <c r="M32" s="85">
        <v>31180000</v>
      </c>
      <c r="N32" s="32">
        <f t="shared" si="4"/>
        <v>-13.638881688576191</v>
      </c>
      <c r="O32" s="31">
        <f t="shared" si="5"/>
        <v>21.135343168697883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30688180</v>
      </c>
      <c r="D33" s="82">
        <v>27005000</v>
      </c>
      <c r="E33" s="83">
        <f t="shared" si="0"/>
        <v>-3683180</v>
      </c>
      <c r="F33" s="81">
        <f>SUM(F28:F32)</f>
        <v>24590000</v>
      </c>
      <c r="G33" s="82">
        <v>31180000</v>
      </c>
      <c r="H33" s="83">
        <f t="shared" si="1"/>
        <v>6590000</v>
      </c>
      <c r="I33" s="83">
        <v>21440000</v>
      </c>
      <c r="J33" s="58">
        <f t="shared" si="2"/>
        <v>-12.001949936425033</v>
      </c>
      <c r="K33" s="59">
        <f t="shared" si="3"/>
        <v>26.799511996746645</v>
      </c>
      <c r="L33" s="96">
        <v>27005000</v>
      </c>
      <c r="M33" s="97">
        <v>31180000</v>
      </c>
      <c r="N33" s="60">
        <f t="shared" si="4"/>
        <v>-13.638881688576191</v>
      </c>
      <c r="O33" s="59">
        <f t="shared" si="5"/>
        <v>21.135343168697883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115197501</v>
      </c>
      <c r="D8" s="64">
        <v>93093000</v>
      </c>
      <c r="E8" s="65">
        <f>($D8-$C8)</f>
        <v>-22104501</v>
      </c>
      <c r="F8" s="63">
        <v>125856614</v>
      </c>
      <c r="G8" s="64">
        <v>101005920</v>
      </c>
      <c r="H8" s="65">
        <f>($G8-$F8)</f>
        <v>-24850694</v>
      </c>
      <c r="I8" s="65">
        <v>109591416</v>
      </c>
      <c r="J8" s="30">
        <f>IF($C8=0,0,($E8/$C8)*100)</f>
        <v>-19.188351143138078</v>
      </c>
      <c r="K8" s="31">
        <f>IF($F8=0,0,($H8/$F8)*100)</f>
        <v>-19.745242788750062</v>
      </c>
      <c r="L8" s="84">
        <v>561361992</v>
      </c>
      <c r="M8" s="85">
        <v>610529052</v>
      </c>
      <c r="N8" s="32">
        <f>IF($L8=0,0,($E8/$L8)*100)</f>
        <v>-3.937655437135473</v>
      </c>
      <c r="O8" s="31">
        <f>IF($M8=0,0,($H8/$M8)*100)</f>
        <v>-4.070354050899448</v>
      </c>
      <c r="P8" s="6"/>
      <c r="Q8" s="33"/>
    </row>
    <row r="9" spans="1:17" ht="12.75">
      <c r="A9" s="3"/>
      <c r="B9" s="29" t="s">
        <v>16</v>
      </c>
      <c r="C9" s="63">
        <v>289361995</v>
      </c>
      <c r="D9" s="64">
        <v>261538920</v>
      </c>
      <c r="E9" s="65">
        <f>($D9-$C9)</f>
        <v>-27823075</v>
      </c>
      <c r="F9" s="63">
        <v>312701582</v>
      </c>
      <c r="G9" s="64">
        <v>283769748</v>
      </c>
      <c r="H9" s="65">
        <f>($G9-$F9)</f>
        <v>-28931834</v>
      </c>
      <c r="I9" s="65">
        <v>307890204</v>
      </c>
      <c r="J9" s="30">
        <f>IF($C9=0,0,($E9/$C9)*100)</f>
        <v>-9.615317657731797</v>
      </c>
      <c r="K9" s="31">
        <f>IF($F9=0,0,($H9/$F9)*100)</f>
        <v>-9.252218621650593</v>
      </c>
      <c r="L9" s="84">
        <v>561361992</v>
      </c>
      <c r="M9" s="85">
        <v>610529052</v>
      </c>
      <c r="N9" s="32">
        <f>IF($L9=0,0,($E9/$L9)*100)</f>
        <v>-4.956351765261656</v>
      </c>
      <c r="O9" s="31">
        <f>IF($M9=0,0,($H9/$M9)*100)</f>
        <v>-4.738813641254864</v>
      </c>
      <c r="P9" s="6"/>
      <c r="Q9" s="33"/>
    </row>
    <row r="10" spans="1:17" ht="12.75">
      <c r="A10" s="3"/>
      <c r="B10" s="29" t="s">
        <v>17</v>
      </c>
      <c r="C10" s="63">
        <v>207263832</v>
      </c>
      <c r="D10" s="64">
        <v>206730072</v>
      </c>
      <c r="E10" s="65">
        <f aca="true" t="shared" si="0" ref="E10:E33">($D10-$C10)</f>
        <v>-533760</v>
      </c>
      <c r="F10" s="63">
        <v>225961288</v>
      </c>
      <c r="G10" s="64">
        <v>225753384</v>
      </c>
      <c r="H10" s="65">
        <f aca="true" t="shared" si="1" ref="H10:H33">($G10-$F10)</f>
        <v>-207904</v>
      </c>
      <c r="I10" s="65">
        <v>245578152</v>
      </c>
      <c r="J10" s="30">
        <f aca="true" t="shared" si="2" ref="J10:J33">IF($C10=0,0,($E10/$C10)*100)</f>
        <v>-0.2575268414413953</v>
      </c>
      <c r="K10" s="31">
        <f aca="true" t="shared" si="3" ref="K10:K33">IF($F10=0,0,($H10/$F10)*100)</f>
        <v>-0.09200868070817511</v>
      </c>
      <c r="L10" s="84">
        <v>561361992</v>
      </c>
      <c r="M10" s="85">
        <v>610529052</v>
      </c>
      <c r="N10" s="32">
        <f aca="true" t="shared" si="4" ref="N10:N33">IF($L10=0,0,($E10/$L10)*100)</f>
        <v>-0.09508303155657892</v>
      </c>
      <c r="O10" s="31">
        <f aca="true" t="shared" si="5" ref="O10:O33">IF($M10=0,0,($H10/$M10)*100)</f>
        <v>-0.03405308876276046</v>
      </c>
      <c r="P10" s="6"/>
      <c r="Q10" s="33"/>
    </row>
    <row r="11" spans="1:17" ht="16.5">
      <c r="A11" s="7"/>
      <c r="B11" s="34" t="s">
        <v>18</v>
      </c>
      <c r="C11" s="66">
        <f>SUM(C8:C10)</f>
        <v>611823328</v>
      </c>
      <c r="D11" s="67">
        <v>561361992</v>
      </c>
      <c r="E11" s="68">
        <f t="shared" si="0"/>
        <v>-50461336</v>
      </c>
      <c r="F11" s="66">
        <f>SUM(F8:F10)</f>
        <v>664519484</v>
      </c>
      <c r="G11" s="67">
        <v>610529052</v>
      </c>
      <c r="H11" s="68">
        <f t="shared" si="1"/>
        <v>-53990432</v>
      </c>
      <c r="I11" s="68">
        <v>663059772</v>
      </c>
      <c r="J11" s="35">
        <f t="shared" si="2"/>
        <v>-8.247697282964667</v>
      </c>
      <c r="K11" s="36">
        <f t="shared" si="3"/>
        <v>-8.124732727927055</v>
      </c>
      <c r="L11" s="86">
        <v>561361992</v>
      </c>
      <c r="M11" s="87">
        <v>610529052</v>
      </c>
      <c r="N11" s="37">
        <f t="shared" si="4"/>
        <v>-8.989090233953709</v>
      </c>
      <c r="O11" s="36">
        <f t="shared" si="5"/>
        <v>-8.843220780917074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198598646</v>
      </c>
      <c r="D13" s="64">
        <v>204842532</v>
      </c>
      <c r="E13" s="65">
        <f t="shared" si="0"/>
        <v>6243886</v>
      </c>
      <c r="F13" s="63">
        <v>203985703</v>
      </c>
      <c r="G13" s="64">
        <v>220205676</v>
      </c>
      <c r="H13" s="65">
        <f t="shared" si="1"/>
        <v>16219973</v>
      </c>
      <c r="I13" s="65">
        <v>236721024</v>
      </c>
      <c r="J13" s="30">
        <f t="shared" si="2"/>
        <v>3.143972089316258</v>
      </c>
      <c r="K13" s="31">
        <f t="shared" si="3"/>
        <v>7.951524426199614</v>
      </c>
      <c r="L13" s="84">
        <v>557482692</v>
      </c>
      <c r="M13" s="85">
        <v>599293920</v>
      </c>
      <c r="N13" s="32">
        <f t="shared" si="4"/>
        <v>1.120014323242882</v>
      </c>
      <c r="O13" s="31">
        <f t="shared" si="5"/>
        <v>2.706513858842419</v>
      </c>
      <c r="P13" s="6"/>
      <c r="Q13" s="33"/>
    </row>
    <row r="14" spans="1:17" ht="12.75">
      <c r="A14" s="3"/>
      <c r="B14" s="29" t="s">
        <v>21</v>
      </c>
      <c r="C14" s="63">
        <v>34400000</v>
      </c>
      <c r="D14" s="64">
        <v>22500024</v>
      </c>
      <c r="E14" s="65">
        <f t="shared" si="0"/>
        <v>-11899976</v>
      </c>
      <c r="F14" s="63">
        <v>36980000</v>
      </c>
      <c r="G14" s="64">
        <v>24187500</v>
      </c>
      <c r="H14" s="65">
        <f t="shared" si="1"/>
        <v>-12792500</v>
      </c>
      <c r="I14" s="65">
        <v>26001564</v>
      </c>
      <c r="J14" s="30">
        <f t="shared" si="2"/>
        <v>-34.59295348837209</v>
      </c>
      <c r="K14" s="31">
        <f t="shared" si="3"/>
        <v>-34.593023255813954</v>
      </c>
      <c r="L14" s="84">
        <v>557482692</v>
      </c>
      <c r="M14" s="85">
        <v>599293920</v>
      </c>
      <c r="N14" s="32">
        <f t="shared" si="4"/>
        <v>-2.134591113009837</v>
      </c>
      <c r="O14" s="31">
        <f t="shared" si="5"/>
        <v>-2.134595325111925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557482692</v>
      </c>
      <c r="M15" s="85">
        <v>599293920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209232597</v>
      </c>
      <c r="D16" s="64">
        <v>140000004</v>
      </c>
      <c r="E16" s="65">
        <f t="shared" si="0"/>
        <v>-69232593</v>
      </c>
      <c r="F16" s="63">
        <v>224925042</v>
      </c>
      <c r="G16" s="64">
        <v>150500004</v>
      </c>
      <c r="H16" s="65">
        <f t="shared" si="1"/>
        <v>-74425038</v>
      </c>
      <c r="I16" s="65">
        <v>161787504</v>
      </c>
      <c r="J16" s="30">
        <f t="shared" si="2"/>
        <v>-33.088817895808084</v>
      </c>
      <c r="K16" s="31">
        <f t="shared" si="3"/>
        <v>-33.088818096119326</v>
      </c>
      <c r="L16" s="84">
        <v>557482692</v>
      </c>
      <c r="M16" s="85">
        <v>599293920</v>
      </c>
      <c r="N16" s="32">
        <f t="shared" si="4"/>
        <v>-12.41878788229716</v>
      </c>
      <c r="O16" s="31">
        <f t="shared" si="5"/>
        <v>-12.418787429046501</v>
      </c>
      <c r="P16" s="6"/>
      <c r="Q16" s="33"/>
    </row>
    <row r="17" spans="1:17" ht="12.75">
      <c r="A17" s="3"/>
      <c r="B17" s="29" t="s">
        <v>23</v>
      </c>
      <c r="C17" s="63">
        <v>272615806</v>
      </c>
      <c r="D17" s="64">
        <v>190140132</v>
      </c>
      <c r="E17" s="65">
        <f t="shared" si="0"/>
        <v>-82475674</v>
      </c>
      <c r="F17" s="63">
        <v>294313598</v>
      </c>
      <c r="G17" s="64">
        <v>204400740</v>
      </c>
      <c r="H17" s="65">
        <f t="shared" si="1"/>
        <v>-89912858</v>
      </c>
      <c r="I17" s="65">
        <v>219730752</v>
      </c>
      <c r="J17" s="42">
        <f t="shared" si="2"/>
        <v>-30.25344539267103</v>
      </c>
      <c r="K17" s="31">
        <f t="shared" si="3"/>
        <v>-30.550018283558888</v>
      </c>
      <c r="L17" s="88">
        <v>557482692</v>
      </c>
      <c r="M17" s="85">
        <v>599293920</v>
      </c>
      <c r="N17" s="32">
        <f t="shared" si="4"/>
        <v>-14.794302170012482</v>
      </c>
      <c r="O17" s="31">
        <f t="shared" si="5"/>
        <v>-15.003132019093401</v>
      </c>
      <c r="P17" s="6"/>
      <c r="Q17" s="33"/>
    </row>
    <row r="18" spans="1:17" ht="16.5">
      <c r="A18" s="3"/>
      <c r="B18" s="34" t="s">
        <v>24</v>
      </c>
      <c r="C18" s="66">
        <f>SUM(C13:C17)</f>
        <v>714847049</v>
      </c>
      <c r="D18" s="67">
        <v>557482692</v>
      </c>
      <c r="E18" s="68">
        <f t="shared" si="0"/>
        <v>-157364357</v>
      </c>
      <c r="F18" s="66">
        <f>SUM(F13:F17)</f>
        <v>760204343</v>
      </c>
      <c r="G18" s="67">
        <v>599293920</v>
      </c>
      <c r="H18" s="68">
        <f t="shared" si="1"/>
        <v>-160910423</v>
      </c>
      <c r="I18" s="68">
        <v>644240844</v>
      </c>
      <c r="J18" s="43">
        <f t="shared" si="2"/>
        <v>-22.013710096465687</v>
      </c>
      <c r="K18" s="36">
        <f t="shared" si="3"/>
        <v>-21.166732929332923</v>
      </c>
      <c r="L18" s="89">
        <v>557482692</v>
      </c>
      <c r="M18" s="87">
        <v>599293920</v>
      </c>
      <c r="N18" s="37">
        <f t="shared" si="4"/>
        <v>-28.227666842076598</v>
      </c>
      <c r="O18" s="36">
        <f t="shared" si="5"/>
        <v>-26.85000091440941</v>
      </c>
      <c r="P18" s="6"/>
      <c r="Q18" s="38"/>
    </row>
    <row r="19" spans="1:17" ht="16.5">
      <c r="A19" s="44"/>
      <c r="B19" s="45" t="s">
        <v>25</v>
      </c>
      <c r="C19" s="72">
        <f>C11-C18</f>
        <v>-103023721</v>
      </c>
      <c r="D19" s="73">
        <v>3879300</v>
      </c>
      <c r="E19" s="74">
        <f t="shared" si="0"/>
        <v>106903021</v>
      </c>
      <c r="F19" s="75">
        <f>F11-F18</f>
        <v>-95684859</v>
      </c>
      <c r="G19" s="76">
        <v>11235132</v>
      </c>
      <c r="H19" s="77">
        <f t="shared" si="1"/>
        <v>106919991</v>
      </c>
      <c r="I19" s="77">
        <v>18818928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62272212</v>
      </c>
      <c r="M22" s="85">
        <v>73469004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550008</v>
      </c>
      <c r="E23" s="65">
        <f t="shared" si="0"/>
        <v>550008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62272212</v>
      </c>
      <c r="M23" s="85">
        <v>73469004</v>
      </c>
      <c r="N23" s="32">
        <f t="shared" si="4"/>
        <v>0.8832318338073489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72443000</v>
      </c>
      <c r="D24" s="64">
        <v>61722204</v>
      </c>
      <c r="E24" s="65">
        <f t="shared" si="0"/>
        <v>-10720796</v>
      </c>
      <c r="F24" s="63">
        <v>84928790</v>
      </c>
      <c r="G24" s="64">
        <v>73469004</v>
      </c>
      <c r="H24" s="65">
        <f t="shared" si="1"/>
        <v>-11459786</v>
      </c>
      <c r="I24" s="65">
        <v>68403084</v>
      </c>
      <c r="J24" s="30">
        <f t="shared" si="2"/>
        <v>-14.798939856162777</v>
      </c>
      <c r="K24" s="31">
        <f t="shared" si="3"/>
        <v>-13.493405475339987</v>
      </c>
      <c r="L24" s="84">
        <v>62272212</v>
      </c>
      <c r="M24" s="85">
        <v>73469004</v>
      </c>
      <c r="N24" s="32">
        <f t="shared" si="4"/>
        <v>-17.216019241455562</v>
      </c>
      <c r="O24" s="31">
        <f t="shared" si="5"/>
        <v>-15.598123529754126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62272212</v>
      </c>
      <c r="M25" s="85">
        <v>73469004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72443000</v>
      </c>
      <c r="D26" s="67">
        <v>62272212</v>
      </c>
      <c r="E26" s="68">
        <f t="shared" si="0"/>
        <v>-10170788</v>
      </c>
      <c r="F26" s="66">
        <f>SUM(F22:F24)</f>
        <v>84928790</v>
      </c>
      <c r="G26" s="67">
        <v>73469004</v>
      </c>
      <c r="H26" s="68">
        <f t="shared" si="1"/>
        <v>-11459786</v>
      </c>
      <c r="I26" s="68">
        <v>68403084</v>
      </c>
      <c r="J26" s="43">
        <f t="shared" si="2"/>
        <v>-14.039711221236006</v>
      </c>
      <c r="K26" s="36">
        <f t="shared" si="3"/>
        <v>-13.493405475339987</v>
      </c>
      <c r="L26" s="89">
        <v>62272212</v>
      </c>
      <c r="M26" s="87">
        <v>73469004</v>
      </c>
      <c r="N26" s="37">
        <f t="shared" si="4"/>
        <v>-16.332787407648215</v>
      </c>
      <c r="O26" s="36">
        <f t="shared" si="5"/>
        <v>-15.598123529754126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15000000</v>
      </c>
      <c r="D28" s="64">
        <v>18128484</v>
      </c>
      <c r="E28" s="65">
        <f t="shared" si="0"/>
        <v>3128484</v>
      </c>
      <c r="F28" s="63">
        <v>20000000</v>
      </c>
      <c r="G28" s="64">
        <v>32624844</v>
      </c>
      <c r="H28" s="65">
        <f t="shared" si="1"/>
        <v>12624844</v>
      </c>
      <c r="I28" s="65">
        <v>20959992</v>
      </c>
      <c r="J28" s="30">
        <f t="shared" si="2"/>
        <v>20.856559999999998</v>
      </c>
      <c r="K28" s="31">
        <f t="shared" si="3"/>
        <v>63.124219999999994</v>
      </c>
      <c r="L28" s="84">
        <v>62272212</v>
      </c>
      <c r="M28" s="85">
        <v>73469004</v>
      </c>
      <c r="N28" s="32">
        <f t="shared" si="4"/>
        <v>5.023884489601879</v>
      </c>
      <c r="O28" s="31">
        <f t="shared" si="5"/>
        <v>17.183905201709283</v>
      </c>
      <c r="P28" s="6"/>
      <c r="Q28" s="33"/>
    </row>
    <row r="29" spans="1:17" ht="12.75">
      <c r="A29" s="7"/>
      <c r="B29" s="29" t="s">
        <v>33</v>
      </c>
      <c r="C29" s="63">
        <v>10000000</v>
      </c>
      <c r="D29" s="64">
        <v>2000004</v>
      </c>
      <c r="E29" s="65">
        <f t="shared" si="0"/>
        <v>-7999996</v>
      </c>
      <c r="F29" s="63">
        <v>5000000</v>
      </c>
      <c r="G29" s="64">
        <v>5000004</v>
      </c>
      <c r="H29" s="65">
        <f t="shared" si="1"/>
        <v>4</v>
      </c>
      <c r="I29" s="65">
        <v>9999996</v>
      </c>
      <c r="J29" s="30">
        <f t="shared" si="2"/>
        <v>-79.99996</v>
      </c>
      <c r="K29" s="31">
        <f t="shared" si="3"/>
        <v>7.999999999999999E-05</v>
      </c>
      <c r="L29" s="84">
        <v>62272212</v>
      </c>
      <c r="M29" s="85">
        <v>73469004</v>
      </c>
      <c r="N29" s="32">
        <f t="shared" si="4"/>
        <v>-12.846815205472387</v>
      </c>
      <c r="O29" s="31">
        <f t="shared" si="5"/>
        <v>5.444472882741135E-06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62272212</v>
      </c>
      <c r="M30" s="85">
        <v>73469004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24102057</v>
      </c>
      <c r="D31" s="64">
        <v>28721940</v>
      </c>
      <c r="E31" s="65">
        <f t="shared" si="0"/>
        <v>4619883</v>
      </c>
      <c r="F31" s="63">
        <v>50843216</v>
      </c>
      <c r="G31" s="64">
        <v>25275600</v>
      </c>
      <c r="H31" s="65">
        <f t="shared" si="1"/>
        <v>-25567616</v>
      </c>
      <c r="I31" s="65">
        <v>37443096</v>
      </c>
      <c r="J31" s="30">
        <f t="shared" si="2"/>
        <v>19.168002963398518</v>
      </c>
      <c r="K31" s="31">
        <f t="shared" si="3"/>
        <v>-50.28717302225728</v>
      </c>
      <c r="L31" s="84">
        <v>62272212</v>
      </c>
      <c r="M31" s="85">
        <v>73469004</v>
      </c>
      <c r="N31" s="32">
        <f t="shared" si="4"/>
        <v>7.418851605913726</v>
      </c>
      <c r="O31" s="31">
        <f t="shared" si="5"/>
        <v>-34.80054799708459</v>
      </c>
      <c r="P31" s="6"/>
      <c r="Q31" s="33"/>
    </row>
    <row r="32" spans="1:17" ht="12.75">
      <c r="A32" s="7"/>
      <c r="B32" s="29" t="s">
        <v>36</v>
      </c>
      <c r="C32" s="63">
        <v>23340943</v>
      </c>
      <c r="D32" s="64">
        <v>13421784</v>
      </c>
      <c r="E32" s="65">
        <f t="shared" si="0"/>
        <v>-9919159</v>
      </c>
      <c r="F32" s="63">
        <v>9085574</v>
      </c>
      <c r="G32" s="64">
        <v>10568556</v>
      </c>
      <c r="H32" s="65">
        <f t="shared" si="1"/>
        <v>1482982</v>
      </c>
      <c r="I32" s="65">
        <v>0</v>
      </c>
      <c r="J32" s="30">
        <f t="shared" si="2"/>
        <v>-42.49682200072208</v>
      </c>
      <c r="K32" s="31">
        <f t="shared" si="3"/>
        <v>16.322380952485776</v>
      </c>
      <c r="L32" s="84">
        <v>62272212</v>
      </c>
      <c r="M32" s="85">
        <v>73469004</v>
      </c>
      <c r="N32" s="32">
        <f t="shared" si="4"/>
        <v>-15.928708297691433</v>
      </c>
      <c r="O32" s="31">
        <f t="shared" si="5"/>
        <v>2.0185138211483036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72443000</v>
      </c>
      <c r="D33" s="82">
        <v>62272212</v>
      </c>
      <c r="E33" s="83">
        <f t="shared" si="0"/>
        <v>-10170788</v>
      </c>
      <c r="F33" s="81">
        <f>SUM(F28:F32)</f>
        <v>84928790</v>
      </c>
      <c r="G33" s="82">
        <v>73469004</v>
      </c>
      <c r="H33" s="83">
        <f t="shared" si="1"/>
        <v>-11459786</v>
      </c>
      <c r="I33" s="83">
        <v>68403084</v>
      </c>
      <c r="J33" s="58">
        <f t="shared" si="2"/>
        <v>-14.039711221236006</v>
      </c>
      <c r="K33" s="59">
        <f t="shared" si="3"/>
        <v>-13.493405475339987</v>
      </c>
      <c r="L33" s="96">
        <v>62272212</v>
      </c>
      <c r="M33" s="97">
        <v>73469004</v>
      </c>
      <c r="N33" s="60">
        <f t="shared" si="4"/>
        <v>-16.332787407648215</v>
      </c>
      <c r="O33" s="59">
        <f t="shared" si="5"/>
        <v>-15.598123529754126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124545090</v>
      </c>
      <c r="D8" s="64">
        <v>105073250</v>
      </c>
      <c r="E8" s="65">
        <f>($D8-$C8)</f>
        <v>-19471840</v>
      </c>
      <c r="F8" s="63">
        <v>131021437</v>
      </c>
      <c r="G8" s="64">
        <v>111903011</v>
      </c>
      <c r="H8" s="65">
        <f>($G8-$F8)</f>
        <v>-19118426</v>
      </c>
      <c r="I8" s="65">
        <v>119176707</v>
      </c>
      <c r="J8" s="30">
        <f>IF($C8=0,0,($E8/$C8)*100)</f>
        <v>-15.63436984950591</v>
      </c>
      <c r="K8" s="31">
        <f>IF($F8=0,0,($H8/$F8)*100)</f>
        <v>-14.591830495646295</v>
      </c>
      <c r="L8" s="84">
        <v>992399341</v>
      </c>
      <c r="M8" s="85">
        <v>1066849683</v>
      </c>
      <c r="N8" s="32">
        <f>IF($L8=0,0,($E8/$L8)*100)</f>
        <v>-1.962097231985163</v>
      </c>
      <c r="O8" s="31">
        <f>IF($M8=0,0,($H8/$M8)*100)</f>
        <v>-1.792044962345459</v>
      </c>
      <c r="P8" s="6"/>
      <c r="Q8" s="33"/>
    </row>
    <row r="9" spans="1:17" ht="12.75">
      <c r="A9" s="3"/>
      <c r="B9" s="29" t="s">
        <v>16</v>
      </c>
      <c r="C9" s="63">
        <v>187028130</v>
      </c>
      <c r="D9" s="64">
        <v>169735950</v>
      </c>
      <c r="E9" s="65">
        <f>($D9-$C9)</f>
        <v>-17292180</v>
      </c>
      <c r="F9" s="63">
        <v>209079450</v>
      </c>
      <c r="G9" s="64">
        <v>181661877</v>
      </c>
      <c r="H9" s="65">
        <f>($G9-$F9)</f>
        <v>-27417573</v>
      </c>
      <c r="I9" s="65">
        <v>196752380</v>
      </c>
      <c r="J9" s="30">
        <f>IF($C9=0,0,($E9/$C9)*100)</f>
        <v>-9.245764260167709</v>
      </c>
      <c r="K9" s="31">
        <f>IF($F9=0,0,($H9/$F9)*100)</f>
        <v>-13.113470979572597</v>
      </c>
      <c r="L9" s="84">
        <v>992399341</v>
      </c>
      <c r="M9" s="85">
        <v>1066849683</v>
      </c>
      <c r="N9" s="32">
        <f>IF($L9=0,0,($E9/$L9)*100)</f>
        <v>-1.7424618584062523</v>
      </c>
      <c r="O9" s="31">
        <f>IF($M9=0,0,($H9/$M9)*100)</f>
        <v>-2.569956521231867</v>
      </c>
      <c r="P9" s="6"/>
      <c r="Q9" s="33"/>
    </row>
    <row r="10" spans="1:17" ht="12.75">
      <c r="A10" s="3"/>
      <c r="B10" s="29" t="s">
        <v>17</v>
      </c>
      <c r="C10" s="63">
        <v>767446707</v>
      </c>
      <c r="D10" s="64">
        <v>717590141</v>
      </c>
      <c r="E10" s="65">
        <f aca="true" t="shared" si="0" ref="E10:E33">($D10-$C10)</f>
        <v>-49856566</v>
      </c>
      <c r="F10" s="63">
        <v>778794363</v>
      </c>
      <c r="G10" s="64">
        <v>773284795</v>
      </c>
      <c r="H10" s="65">
        <f aca="true" t="shared" si="1" ref="H10:H33">($G10-$F10)</f>
        <v>-5509568</v>
      </c>
      <c r="I10" s="65">
        <v>814979127</v>
      </c>
      <c r="J10" s="30">
        <f aca="true" t="shared" si="2" ref="J10:J33">IF($C10=0,0,($E10/$C10)*100)</f>
        <v>-6.496420604225747</v>
      </c>
      <c r="K10" s="31">
        <f aca="true" t="shared" si="3" ref="K10:K33">IF($F10=0,0,($H10/$F10)*100)</f>
        <v>-0.7074483665722167</v>
      </c>
      <c r="L10" s="84">
        <v>992399341</v>
      </c>
      <c r="M10" s="85">
        <v>1066849683</v>
      </c>
      <c r="N10" s="32">
        <f aca="true" t="shared" si="4" ref="N10:N33">IF($L10=0,0,($E10/$L10)*100)</f>
        <v>-5.023841103094807</v>
      </c>
      <c r="O10" s="31">
        <f aca="true" t="shared" si="5" ref="O10:O33">IF($M10=0,0,($H10/$M10)*100)</f>
        <v>-0.5164333914883865</v>
      </c>
      <c r="P10" s="6"/>
      <c r="Q10" s="33"/>
    </row>
    <row r="11" spans="1:17" ht="16.5">
      <c r="A11" s="7"/>
      <c r="B11" s="34" t="s">
        <v>18</v>
      </c>
      <c r="C11" s="66">
        <f>SUM(C8:C10)</f>
        <v>1079019927</v>
      </c>
      <c r="D11" s="67">
        <v>992399341</v>
      </c>
      <c r="E11" s="68">
        <f t="shared" si="0"/>
        <v>-86620586</v>
      </c>
      <c r="F11" s="66">
        <f>SUM(F8:F10)</f>
        <v>1118895250</v>
      </c>
      <c r="G11" s="67">
        <v>1066849683</v>
      </c>
      <c r="H11" s="68">
        <f t="shared" si="1"/>
        <v>-52045567</v>
      </c>
      <c r="I11" s="68">
        <v>1130908214</v>
      </c>
      <c r="J11" s="35">
        <f t="shared" si="2"/>
        <v>-8.027709575376544</v>
      </c>
      <c r="K11" s="36">
        <f t="shared" si="3"/>
        <v>-4.6515138034592605</v>
      </c>
      <c r="L11" s="86">
        <v>992399341</v>
      </c>
      <c r="M11" s="87">
        <v>1066849683</v>
      </c>
      <c r="N11" s="37">
        <f t="shared" si="4"/>
        <v>-8.728400193486223</v>
      </c>
      <c r="O11" s="36">
        <f t="shared" si="5"/>
        <v>-4.878434875065713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413226819</v>
      </c>
      <c r="D13" s="64">
        <v>409927079</v>
      </c>
      <c r="E13" s="65">
        <f t="shared" si="0"/>
        <v>-3299740</v>
      </c>
      <c r="F13" s="63">
        <v>442917430</v>
      </c>
      <c r="G13" s="64">
        <v>428783722</v>
      </c>
      <c r="H13" s="65">
        <f t="shared" si="1"/>
        <v>-14133708</v>
      </c>
      <c r="I13" s="65">
        <v>458742510</v>
      </c>
      <c r="J13" s="30">
        <f t="shared" si="2"/>
        <v>-0.7985299715021642</v>
      </c>
      <c r="K13" s="31">
        <f t="shared" si="3"/>
        <v>-3.1910480470366673</v>
      </c>
      <c r="L13" s="84">
        <v>1025415326</v>
      </c>
      <c r="M13" s="85">
        <v>1072584437</v>
      </c>
      <c r="N13" s="32">
        <f t="shared" si="4"/>
        <v>-0.3217954633925571</v>
      </c>
      <c r="O13" s="31">
        <f t="shared" si="5"/>
        <v>-1.3177245084342017</v>
      </c>
      <c r="P13" s="6"/>
      <c r="Q13" s="33"/>
    </row>
    <row r="14" spans="1:17" ht="12.75">
      <c r="A14" s="3"/>
      <c r="B14" s="29" t="s">
        <v>21</v>
      </c>
      <c r="C14" s="63">
        <v>23442880</v>
      </c>
      <c r="D14" s="64">
        <v>22754689</v>
      </c>
      <c r="E14" s="65">
        <f t="shared" si="0"/>
        <v>-688191</v>
      </c>
      <c r="F14" s="63">
        <v>24708796</v>
      </c>
      <c r="G14" s="64">
        <v>23801405</v>
      </c>
      <c r="H14" s="65">
        <f t="shared" si="1"/>
        <v>-907391</v>
      </c>
      <c r="I14" s="65">
        <v>24896270</v>
      </c>
      <c r="J14" s="30">
        <f t="shared" si="2"/>
        <v>-2.9356077410284063</v>
      </c>
      <c r="K14" s="31">
        <f t="shared" si="3"/>
        <v>-3.672340003940297</v>
      </c>
      <c r="L14" s="84">
        <v>1025415326</v>
      </c>
      <c r="M14" s="85">
        <v>1072584437</v>
      </c>
      <c r="N14" s="32">
        <f t="shared" si="4"/>
        <v>-0.06711339128161227</v>
      </c>
      <c r="O14" s="31">
        <f t="shared" si="5"/>
        <v>-0.08459856107347193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1025415326</v>
      </c>
      <c r="M15" s="85">
        <v>1072584437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83720049</v>
      </c>
      <c r="D16" s="64">
        <v>93963572</v>
      </c>
      <c r="E16" s="65">
        <f t="shared" si="0"/>
        <v>10243523</v>
      </c>
      <c r="F16" s="63">
        <v>93415561</v>
      </c>
      <c r="G16" s="64">
        <v>98285896</v>
      </c>
      <c r="H16" s="65">
        <f t="shared" si="1"/>
        <v>4870335</v>
      </c>
      <c r="I16" s="65">
        <v>107017554</v>
      </c>
      <c r="J16" s="30">
        <f t="shared" si="2"/>
        <v>12.23544792717453</v>
      </c>
      <c r="K16" s="31">
        <f t="shared" si="3"/>
        <v>5.213622813869309</v>
      </c>
      <c r="L16" s="84">
        <v>1025415326</v>
      </c>
      <c r="M16" s="85">
        <v>1072584437</v>
      </c>
      <c r="N16" s="32">
        <f t="shared" si="4"/>
        <v>0.9989633215214886</v>
      </c>
      <c r="O16" s="31">
        <f t="shared" si="5"/>
        <v>0.45407474059778846</v>
      </c>
      <c r="P16" s="6"/>
      <c r="Q16" s="33"/>
    </row>
    <row r="17" spans="1:17" ht="12.75">
      <c r="A17" s="3"/>
      <c r="B17" s="29" t="s">
        <v>23</v>
      </c>
      <c r="C17" s="63">
        <v>437670807</v>
      </c>
      <c r="D17" s="64">
        <v>498769986</v>
      </c>
      <c r="E17" s="65">
        <f t="shared" si="0"/>
        <v>61099179</v>
      </c>
      <c r="F17" s="63">
        <v>465142655</v>
      </c>
      <c r="G17" s="64">
        <v>521713414</v>
      </c>
      <c r="H17" s="65">
        <f t="shared" si="1"/>
        <v>56570759</v>
      </c>
      <c r="I17" s="65">
        <v>538693671</v>
      </c>
      <c r="J17" s="42">
        <f t="shared" si="2"/>
        <v>13.960076391387007</v>
      </c>
      <c r="K17" s="31">
        <f t="shared" si="3"/>
        <v>12.162023497930974</v>
      </c>
      <c r="L17" s="88">
        <v>1025415326</v>
      </c>
      <c r="M17" s="85">
        <v>1072584437</v>
      </c>
      <c r="N17" s="32">
        <f t="shared" si="4"/>
        <v>5.958481158882152</v>
      </c>
      <c r="O17" s="31">
        <f t="shared" si="5"/>
        <v>5.2742476068576405</v>
      </c>
      <c r="P17" s="6"/>
      <c r="Q17" s="33"/>
    </row>
    <row r="18" spans="1:17" ht="16.5">
      <c r="A18" s="3"/>
      <c r="B18" s="34" t="s">
        <v>24</v>
      </c>
      <c r="C18" s="66">
        <f>SUM(C13:C17)</f>
        <v>958060555</v>
      </c>
      <c r="D18" s="67">
        <v>1025415326</v>
      </c>
      <c r="E18" s="68">
        <f t="shared" si="0"/>
        <v>67354771</v>
      </c>
      <c r="F18" s="66">
        <f>SUM(F13:F17)</f>
        <v>1026184442</v>
      </c>
      <c r="G18" s="67">
        <v>1072584437</v>
      </c>
      <c r="H18" s="68">
        <f t="shared" si="1"/>
        <v>46399995</v>
      </c>
      <c r="I18" s="68">
        <v>1129350005</v>
      </c>
      <c r="J18" s="43">
        <f t="shared" si="2"/>
        <v>7.030325029924649</v>
      </c>
      <c r="K18" s="36">
        <f t="shared" si="3"/>
        <v>4.521603826848897</v>
      </c>
      <c r="L18" s="89">
        <v>1025415326</v>
      </c>
      <c r="M18" s="87">
        <v>1072584437</v>
      </c>
      <c r="N18" s="37">
        <f t="shared" si="4"/>
        <v>6.568535625729472</v>
      </c>
      <c r="O18" s="36">
        <f t="shared" si="5"/>
        <v>4.325999277947756</v>
      </c>
      <c r="P18" s="6"/>
      <c r="Q18" s="38"/>
    </row>
    <row r="19" spans="1:17" ht="16.5">
      <c r="A19" s="44"/>
      <c r="B19" s="45" t="s">
        <v>25</v>
      </c>
      <c r="C19" s="72">
        <f>C11-C18</f>
        <v>120959372</v>
      </c>
      <c r="D19" s="73">
        <v>-33015985</v>
      </c>
      <c r="E19" s="74">
        <f t="shared" si="0"/>
        <v>-153975357</v>
      </c>
      <c r="F19" s="75">
        <f>F11-F18</f>
        <v>92710808</v>
      </c>
      <c r="G19" s="76">
        <v>-5734754</v>
      </c>
      <c r="H19" s="77">
        <f t="shared" si="1"/>
        <v>-98445562</v>
      </c>
      <c r="I19" s="77">
        <v>1558209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328727811</v>
      </c>
      <c r="M22" s="85">
        <v>452922294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41090000</v>
      </c>
      <c r="D23" s="64">
        <v>85311426</v>
      </c>
      <c r="E23" s="65">
        <f t="shared" si="0"/>
        <v>44221426</v>
      </c>
      <c r="F23" s="63">
        <v>37270000</v>
      </c>
      <c r="G23" s="64">
        <v>74606453</v>
      </c>
      <c r="H23" s="65">
        <f t="shared" si="1"/>
        <v>37336453</v>
      </c>
      <c r="I23" s="65">
        <v>77813522</v>
      </c>
      <c r="J23" s="30">
        <f t="shared" si="2"/>
        <v>107.6208955950353</v>
      </c>
      <c r="K23" s="31">
        <f t="shared" si="3"/>
        <v>100.17830158304267</v>
      </c>
      <c r="L23" s="84">
        <v>328727811</v>
      </c>
      <c r="M23" s="85">
        <v>452922294</v>
      </c>
      <c r="N23" s="32">
        <f t="shared" si="4"/>
        <v>13.452292297836642</v>
      </c>
      <c r="O23" s="31">
        <f t="shared" si="5"/>
        <v>8.243456657931702</v>
      </c>
      <c r="P23" s="6"/>
      <c r="Q23" s="33"/>
    </row>
    <row r="24" spans="1:17" ht="12.75">
      <c r="A24" s="7"/>
      <c r="B24" s="29" t="s">
        <v>29</v>
      </c>
      <c r="C24" s="63">
        <v>255287890</v>
      </c>
      <c r="D24" s="64">
        <v>243416385</v>
      </c>
      <c r="E24" s="65">
        <f t="shared" si="0"/>
        <v>-11871505</v>
      </c>
      <c r="F24" s="63">
        <v>268669786</v>
      </c>
      <c r="G24" s="64">
        <v>378315841</v>
      </c>
      <c r="H24" s="65">
        <f t="shared" si="1"/>
        <v>109646055</v>
      </c>
      <c r="I24" s="65">
        <v>367741440</v>
      </c>
      <c r="J24" s="30">
        <f t="shared" si="2"/>
        <v>-4.650242124685193</v>
      </c>
      <c r="K24" s="31">
        <f t="shared" si="3"/>
        <v>40.81071289497361</v>
      </c>
      <c r="L24" s="84">
        <v>328727811</v>
      </c>
      <c r="M24" s="85">
        <v>452922294</v>
      </c>
      <c r="N24" s="32">
        <f t="shared" si="4"/>
        <v>-3.611347930644055</v>
      </c>
      <c r="O24" s="31">
        <f t="shared" si="5"/>
        <v>24.208579805523993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328727811</v>
      </c>
      <c r="M25" s="85">
        <v>452922294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296377890</v>
      </c>
      <c r="D26" s="67">
        <v>328727811</v>
      </c>
      <c r="E26" s="68">
        <f t="shared" si="0"/>
        <v>32349921</v>
      </c>
      <c r="F26" s="66">
        <f>SUM(F22:F24)</f>
        <v>305939786</v>
      </c>
      <c r="G26" s="67">
        <v>452922294</v>
      </c>
      <c r="H26" s="68">
        <f t="shared" si="1"/>
        <v>146982508</v>
      </c>
      <c r="I26" s="68">
        <v>445554962</v>
      </c>
      <c r="J26" s="43">
        <f t="shared" si="2"/>
        <v>10.915092552956633</v>
      </c>
      <c r="K26" s="36">
        <f t="shared" si="3"/>
        <v>48.04295313196042</v>
      </c>
      <c r="L26" s="89">
        <v>328727811</v>
      </c>
      <c r="M26" s="87">
        <v>452922294</v>
      </c>
      <c r="N26" s="37">
        <f t="shared" si="4"/>
        <v>9.84094436719259</v>
      </c>
      <c r="O26" s="36">
        <f t="shared" si="5"/>
        <v>32.45203646345569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215867186</v>
      </c>
      <c r="D28" s="64">
        <v>176743011</v>
      </c>
      <c r="E28" s="65">
        <f t="shared" si="0"/>
        <v>-39124175</v>
      </c>
      <c r="F28" s="63">
        <v>165470485</v>
      </c>
      <c r="G28" s="64">
        <v>308687562</v>
      </c>
      <c r="H28" s="65">
        <f t="shared" si="1"/>
        <v>143217077</v>
      </c>
      <c r="I28" s="65">
        <v>264035108</v>
      </c>
      <c r="J28" s="30">
        <f t="shared" si="2"/>
        <v>-18.124188175594227</v>
      </c>
      <c r="K28" s="31">
        <f t="shared" si="3"/>
        <v>86.5514336287828</v>
      </c>
      <c r="L28" s="84">
        <v>328727811</v>
      </c>
      <c r="M28" s="85">
        <v>452922294</v>
      </c>
      <c r="N28" s="32">
        <f t="shared" si="4"/>
        <v>-11.901693039290794</v>
      </c>
      <c r="O28" s="31">
        <f t="shared" si="5"/>
        <v>31.620672883017765</v>
      </c>
      <c r="P28" s="6"/>
      <c r="Q28" s="33"/>
    </row>
    <row r="29" spans="1:17" ht="12.75">
      <c r="A29" s="7"/>
      <c r="B29" s="29" t="s">
        <v>33</v>
      </c>
      <c r="C29" s="63">
        <v>6800000</v>
      </c>
      <c r="D29" s="64">
        <v>15000000</v>
      </c>
      <c r="E29" s="65">
        <f t="shared" si="0"/>
        <v>8200000</v>
      </c>
      <c r="F29" s="63">
        <v>6900000</v>
      </c>
      <c r="G29" s="64">
        <v>15690000</v>
      </c>
      <c r="H29" s="65">
        <f t="shared" si="1"/>
        <v>8790000</v>
      </c>
      <c r="I29" s="65">
        <v>16411740</v>
      </c>
      <c r="J29" s="30">
        <f t="shared" si="2"/>
        <v>120.58823529411764</v>
      </c>
      <c r="K29" s="31">
        <f t="shared" si="3"/>
        <v>127.39130434782608</v>
      </c>
      <c r="L29" s="84">
        <v>328727811</v>
      </c>
      <c r="M29" s="85">
        <v>452922294</v>
      </c>
      <c r="N29" s="32">
        <f t="shared" si="4"/>
        <v>2.4944649420002984</v>
      </c>
      <c r="O29" s="31">
        <f t="shared" si="5"/>
        <v>1.94073025692129</v>
      </c>
      <c r="P29" s="6"/>
      <c r="Q29" s="33"/>
    </row>
    <row r="30" spans="1:17" ht="12.75">
      <c r="A30" s="7"/>
      <c r="B30" s="29" t="s">
        <v>34</v>
      </c>
      <c r="C30" s="63">
        <v>200000</v>
      </c>
      <c r="D30" s="64">
        <v>182510</v>
      </c>
      <c r="E30" s="65">
        <f t="shared" si="0"/>
        <v>-17490</v>
      </c>
      <c r="F30" s="63">
        <v>200000</v>
      </c>
      <c r="G30" s="64">
        <v>190905</v>
      </c>
      <c r="H30" s="65">
        <f t="shared" si="1"/>
        <v>-9095</v>
      </c>
      <c r="I30" s="65">
        <v>199687</v>
      </c>
      <c r="J30" s="30">
        <f t="shared" si="2"/>
        <v>-8.745</v>
      </c>
      <c r="K30" s="31">
        <f t="shared" si="3"/>
        <v>-4.5475</v>
      </c>
      <c r="L30" s="84">
        <v>328727811</v>
      </c>
      <c r="M30" s="85">
        <v>452922294</v>
      </c>
      <c r="N30" s="32">
        <f t="shared" si="4"/>
        <v>-0.005320511199461612</v>
      </c>
      <c r="O30" s="31">
        <f t="shared" si="5"/>
        <v>-0.002008070726586932</v>
      </c>
      <c r="P30" s="6"/>
      <c r="Q30" s="33"/>
    </row>
    <row r="31" spans="1:17" ht="12.75">
      <c r="A31" s="7"/>
      <c r="B31" s="29" t="s">
        <v>35</v>
      </c>
      <c r="C31" s="63">
        <v>39273687</v>
      </c>
      <c r="D31" s="64">
        <v>77642904</v>
      </c>
      <c r="E31" s="65">
        <f t="shared" si="0"/>
        <v>38369217</v>
      </c>
      <c r="F31" s="63">
        <v>58064780</v>
      </c>
      <c r="G31" s="64">
        <v>64493277</v>
      </c>
      <c r="H31" s="65">
        <f t="shared" si="1"/>
        <v>6428497</v>
      </c>
      <c r="I31" s="65">
        <v>82233574</v>
      </c>
      <c r="J31" s="30">
        <f t="shared" si="2"/>
        <v>97.69700766826399</v>
      </c>
      <c r="K31" s="31">
        <f t="shared" si="3"/>
        <v>11.071250076207988</v>
      </c>
      <c r="L31" s="84">
        <v>328727811</v>
      </c>
      <c r="M31" s="85">
        <v>452922294</v>
      </c>
      <c r="N31" s="32">
        <f t="shared" si="4"/>
        <v>11.672032519329495</v>
      </c>
      <c r="O31" s="31">
        <f t="shared" si="5"/>
        <v>1.4193377286038387</v>
      </c>
      <c r="P31" s="6"/>
      <c r="Q31" s="33"/>
    </row>
    <row r="32" spans="1:17" ht="12.75">
      <c r="A32" s="7"/>
      <c r="B32" s="29" t="s">
        <v>36</v>
      </c>
      <c r="C32" s="63">
        <v>34237017</v>
      </c>
      <c r="D32" s="64">
        <v>59159386</v>
      </c>
      <c r="E32" s="65">
        <f t="shared" si="0"/>
        <v>24922369</v>
      </c>
      <c r="F32" s="63">
        <v>75304521</v>
      </c>
      <c r="G32" s="64">
        <v>63860550</v>
      </c>
      <c r="H32" s="65">
        <f t="shared" si="1"/>
        <v>-11443971</v>
      </c>
      <c r="I32" s="65">
        <v>82674853</v>
      </c>
      <c r="J32" s="30">
        <f t="shared" si="2"/>
        <v>72.7936344454308</v>
      </c>
      <c r="K32" s="31">
        <f t="shared" si="3"/>
        <v>-15.196924232477357</v>
      </c>
      <c r="L32" s="84">
        <v>328727811</v>
      </c>
      <c r="M32" s="85">
        <v>452922294</v>
      </c>
      <c r="N32" s="32">
        <f t="shared" si="4"/>
        <v>7.581460456353052</v>
      </c>
      <c r="O32" s="31">
        <f t="shared" si="5"/>
        <v>-2.5266963343606132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296377890</v>
      </c>
      <c r="D33" s="82">
        <v>328727811</v>
      </c>
      <c r="E33" s="83">
        <f t="shared" si="0"/>
        <v>32349921</v>
      </c>
      <c r="F33" s="81">
        <f>SUM(F28:F32)</f>
        <v>305939786</v>
      </c>
      <c r="G33" s="82">
        <v>452922294</v>
      </c>
      <c r="H33" s="83">
        <f t="shared" si="1"/>
        <v>146982508</v>
      </c>
      <c r="I33" s="83">
        <v>445554962</v>
      </c>
      <c r="J33" s="58">
        <f t="shared" si="2"/>
        <v>10.915092552956633</v>
      </c>
      <c r="K33" s="59">
        <f t="shared" si="3"/>
        <v>48.04295313196042</v>
      </c>
      <c r="L33" s="96">
        <v>328727811</v>
      </c>
      <c r="M33" s="97">
        <v>452922294</v>
      </c>
      <c r="N33" s="60">
        <f t="shared" si="4"/>
        <v>9.84094436719259</v>
      </c>
      <c r="O33" s="59">
        <f t="shared" si="5"/>
        <v>32.45203646345569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238512955</v>
      </c>
      <c r="D8" s="64">
        <v>273457888</v>
      </c>
      <c r="E8" s="65">
        <f>($D8-$C8)</f>
        <v>34944933</v>
      </c>
      <c r="F8" s="63">
        <v>257593991</v>
      </c>
      <c r="G8" s="64">
        <v>284397243</v>
      </c>
      <c r="H8" s="65">
        <f>($G8-$F8)</f>
        <v>26803252</v>
      </c>
      <c r="I8" s="65">
        <v>298617105</v>
      </c>
      <c r="J8" s="30">
        <f>IF($C8=0,0,($E8/$C8)*100)</f>
        <v>14.651167690241396</v>
      </c>
      <c r="K8" s="31">
        <f>IF($F8=0,0,($H8/$F8)*100)</f>
        <v>10.405231851856358</v>
      </c>
      <c r="L8" s="84">
        <v>1570199596</v>
      </c>
      <c r="M8" s="85">
        <v>1489141623</v>
      </c>
      <c r="N8" s="32">
        <f>IF($L8=0,0,($E8/$L8)*100)</f>
        <v>2.2255089791782114</v>
      </c>
      <c r="O8" s="31">
        <f>IF($M8=0,0,($H8/$M8)*100)</f>
        <v>1.7999128884734692</v>
      </c>
      <c r="P8" s="6"/>
      <c r="Q8" s="33"/>
    </row>
    <row r="9" spans="1:17" ht="12.75">
      <c r="A9" s="3"/>
      <c r="B9" s="29" t="s">
        <v>16</v>
      </c>
      <c r="C9" s="63">
        <v>85884645</v>
      </c>
      <c r="D9" s="64">
        <v>73738820</v>
      </c>
      <c r="E9" s="65">
        <f>($D9-$C9)</f>
        <v>-12145825</v>
      </c>
      <c r="F9" s="63">
        <v>91896571</v>
      </c>
      <c r="G9" s="64">
        <v>78931060</v>
      </c>
      <c r="H9" s="65">
        <f>($G9-$F9)</f>
        <v>-12965511</v>
      </c>
      <c r="I9" s="65">
        <v>82877612</v>
      </c>
      <c r="J9" s="30">
        <f>IF($C9=0,0,($E9/$C9)*100)</f>
        <v>-14.142021545294856</v>
      </c>
      <c r="K9" s="31">
        <f>IF($F9=0,0,($H9/$F9)*100)</f>
        <v>-14.108808260103633</v>
      </c>
      <c r="L9" s="84">
        <v>1570199596</v>
      </c>
      <c r="M9" s="85">
        <v>1489141623</v>
      </c>
      <c r="N9" s="32">
        <f>IF($L9=0,0,($E9/$L9)*100)</f>
        <v>-0.7735210880795566</v>
      </c>
      <c r="O9" s="31">
        <f>IF($M9=0,0,($H9/$M9)*100)</f>
        <v>-0.8706701095279237</v>
      </c>
      <c r="P9" s="6"/>
      <c r="Q9" s="33"/>
    </row>
    <row r="10" spans="1:17" ht="12.75">
      <c r="A10" s="3"/>
      <c r="B10" s="29" t="s">
        <v>17</v>
      </c>
      <c r="C10" s="63">
        <v>1041194365</v>
      </c>
      <c r="D10" s="64">
        <v>1223002888</v>
      </c>
      <c r="E10" s="65">
        <f aca="true" t="shared" si="0" ref="E10:E33">($D10-$C10)</f>
        <v>181808523</v>
      </c>
      <c r="F10" s="63">
        <v>1098175754</v>
      </c>
      <c r="G10" s="64">
        <v>1125813320</v>
      </c>
      <c r="H10" s="65">
        <f aca="true" t="shared" si="1" ref="H10:H33">($G10-$F10)</f>
        <v>27637566</v>
      </c>
      <c r="I10" s="65">
        <v>1196827636</v>
      </c>
      <c r="J10" s="30">
        <f aca="true" t="shared" si="2" ref="J10:J33">IF($C10=0,0,($E10/$C10)*100)</f>
        <v>17.46153543579733</v>
      </c>
      <c r="K10" s="31">
        <f aca="true" t="shared" si="3" ref="K10:K33">IF($F10=0,0,($H10/$F10)*100)</f>
        <v>2.5166796753008627</v>
      </c>
      <c r="L10" s="84">
        <v>1570199596</v>
      </c>
      <c r="M10" s="85">
        <v>1489141623</v>
      </c>
      <c r="N10" s="32">
        <f aca="true" t="shared" si="4" ref="N10:N33">IF($L10=0,0,($E10/$L10)*100)</f>
        <v>11.578688687931619</v>
      </c>
      <c r="O10" s="31">
        <f aca="true" t="shared" si="5" ref="O10:O33">IF($M10=0,0,($H10/$M10)*100)</f>
        <v>1.8559393930794719</v>
      </c>
      <c r="P10" s="6"/>
      <c r="Q10" s="33"/>
    </row>
    <row r="11" spans="1:17" ht="16.5">
      <c r="A11" s="7"/>
      <c r="B11" s="34" t="s">
        <v>18</v>
      </c>
      <c r="C11" s="66">
        <f>SUM(C8:C10)</f>
        <v>1365591965</v>
      </c>
      <c r="D11" s="67">
        <v>1570199596</v>
      </c>
      <c r="E11" s="68">
        <f t="shared" si="0"/>
        <v>204607631</v>
      </c>
      <c r="F11" s="66">
        <f>SUM(F8:F10)</f>
        <v>1447666316</v>
      </c>
      <c r="G11" s="67">
        <v>1489141623</v>
      </c>
      <c r="H11" s="68">
        <f t="shared" si="1"/>
        <v>41475307</v>
      </c>
      <c r="I11" s="68">
        <v>1578322353</v>
      </c>
      <c r="J11" s="35">
        <f t="shared" si="2"/>
        <v>14.98307226785711</v>
      </c>
      <c r="K11" s="36">
        <f t="shared" si="3"/>
        <v>2.8649770006805904</v>
      </c>
      <c r="L11" s="86">
        <v>1570199596</v>
      </c>
      <c r="M11" s="87">
        <v>1489141623</v>
      </c>
      <c r="N11" s="37">
        <f t="shared" si="4"/>
        <v>13.030676579030276</v>
      </c>
      <c r="O11" s="36">
        <f t="shared" si="5"/>
        <v>2.7851821720250176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520565782</v>
      </c>
      <c r="D13" s="64">
        <v>591125906</v>
      </c>
      <c r="E13" s="65">
        <f t="shared" si="0"/>
        <v>70560124</v>
      </c>
      <c r="F13" s="63">
        <v>561765272</v>
      </c>
      <c r="G13" s="64">
        <v>596366286</v>
      </c>
      <c r="H13" s="65">
        <f t="shared" si="1"/>
        <v>34601014</v>
      </c>
      <c r="I13" s="65">
        <v>626547195</v>
      </c>
      <c r="J13" s="30">
        <f t="shared" si="2"/>
        <v>13.554506738593124</v>
      </c>
      <c r="K13" s="31">
        <f t="shared" si="3"/>
        <v>6.159336599219327</v>
      </c>
      <c r="L13" s="84">
        <v>1383746838</v>
      </c>
      <c r="M13" s="85">
        <v>1429210887</v>
      </c>
      <c r="N13" s="32">
        <f t="shared" si="4"/>
        <v>5.099207605199239</v>
      </c>
      <c r="O13" s="31">
        <f t="shared" si="5"/>
        <v>2.420987295487905</v>
      </c>
      <c r="P13" s="6"/>
      <c r="Q13" s="33"/>
    </row>
    <row r="14" spans="1:17" ht="12.75">
      <c r="A14" s="3"/>
      <c r="B14" s="29" t="s">
        <v>21</v>
      </c>
      <c r="C14" s="63">
        <v>80697478</v>
      </c>
      <c r="D14" s="64">
        <v>108900000</v>
      </c>
      <c r="E14" s="65">
        <f t="shared" si="0"/>
        <v>28202522</v>
      </c>
      <c r="F14" s="63">
        <v>7000000</v>
      </c>
      <c r="G14" s="64">
        <v>113256000</v>
      </c>
      <c r="H14" s="65">
        <f t="shared" si="1"/>
        <v>106256000</v>
      </c>
      <c r="I14" s="65">
        <v>118918800</v>
      </c>
      <c r="J14" s="30">
        <f t="shared" si="2"/>
        <v>34.94845526647066</v>
      </c>
      <c r="K14" s="31">
        <f t="shared" si="3"/>
        <v>1517.942857142857</v>
      </c>
      <c r="L14" s="84">
        <v>1383746838</v>
      </c>
      <c r="M14" s="85">
        <v>1429210887</v>
      </c>
      <c r="N14" s="32">
        <f t="shared" si="4"/>
        <v>2.0381272950738984</v>
      </c>
      <c r="O14" s="31">
        <f t="shared" si="5"/>
        <v>7.434592121183583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1383746838</v>
      </c>
      <c r="M15" s="85">
        <v>1429210887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100000000</v>
      </c>
      <c r="D16" s="64">
        <v>23000000</v>
      </c>
      <c r="E16" s="65">
        <f t="shared" si="0"/>
        <v>-77000000</v>
      </c>
      <c r="F16" s="63">
        <v>108000000</v>
      </c>
      <c r="G16" s="64">
        <v>23920000</v>
      </c>
      <c r="H16" s="65">
        <f t="shared" si="1"/>
        <v>-84080000</v>
      </c>
      <c r="I16" s="65">
        <v>25116000</v>
      </c>
      <c r="J16" s="30">
        <f t="shared" si="2"/>
        <v>-77</v>
      </c>
      <c r="K16" s="31">
        <f t="shared" si="3"/>
        <v>-77.85185185185185</v>
      </c>
      <c r="L16" s="84">
        <v>1383746838</v>
      </c>
      <c r="M16" s="85">
        <v>1429210887</v>
      </c>
      <c r="N16" s="32">
        <f t="shared" si="4"/>
        <v>-5.564601694865806</v>
      </c>
      <c r="O16" s="31">
        <f t="shared" si="5"/>
        <v>-5.882966661168458</v>
      </c>
      <c r="P16" s="6"/>
      <c r="Q16" s="33"/>
    </row>
    <row r="17" spans="1:17" ht="12.75">
      <c r="A17" s="3"/>
      <c r="B17" s="29" t="s">
        <v>23</v>
      </c>
      <c r="C17" s="63">
        <v>595497092</v>
      </c>
      <c r="D17" s="64">
        <v>660720932</v>
      </c>
      <c r="E17" s="65">
        <f t="shared" si="0"/>
        <v>65223840</v>
      </c>
      <c r="F17" s="63">
        <v>753898801</v>
      </c>
      <c r="G17" s="64">
        <v>695668601</v>
      </c>
      <c r="H17" s="65">
        <f t="shared" si="1"/>
        <v>-58230200</v>
      </c>
      <c r="I17" s="65">
        <v>779644510</v>
      </c>
      <c r="J17" s="42">
        <f t="shared" si="2"/>
        <v>10.952839380112371</v>
      </c>
      <c r="K17" s="31">
        <f t="shared" si="3"/>
        <v>-7.723874865268556</v>
      </c>
      <c r="L17" s="88">
        <v>1383746838</v>
      </c>
      <c r="M17" s="85">
        <v>1429210887</v>
      </c>
      <c r="N17" s="32">
        <f t="shared" si="4"/>
        <v>4.713567410515015</v>
      </c>
      <c r="O17" s="31">
        <f t="shared" si="5"/>
        <v>-4.074290262525826</v>
      </c>
      <c r="P17" s="6"/>
      <c r="Q17" s="33"/>
    </row>
    <row r="18" spans="1:17" ht="16.5">
      <c r="A18" s="3"/>
      <c r="B18" s="34" t="s">
        <v>24</v>
      </c>
      <c r="C18" s="66">
        <f>SUM(C13:C17)</f>
        <v>1296760352</v>
      </c>
      <c r="D18" s="67">
        <v>1383746838</v>
      </c>
      <c r="E18" s="68">
        <f t="shared" si="0"/>
        <v>86986486</v>
      </c>
      <c r="F18" s="66">
        <f>SUM(F13:F17)</f>
        <v>1430664073</v>
      </c>
      <c r="G18" s="67">
        <v>1429210887</v>
      </c>
      <c r="H18" s="68">
        <f t="shared" si="1"/>
        <v>-1453186</v>
      </c>
      <c r="I18" s="68">
        <v>1550226505</v>
      </c>
      <c r="J18" s="43">
        <f t="shared" si="2"/>
        <v>6.707984699396485</v>
      </c>
      <c r="K18" s="36">
        <f t="shared" si="3"/>
        <v>-0.1015742288790948</v>
      </c>
      <c r="L18" s="89">
        <v>1383746838</v>
      </c>
      <c r="M18" s="87">
        <v>1429210887</v>
      </c>
      <c r="N18" s="37">
        <f t="shared" si="4"/>
        <v>6.286300615922347</v>
      </c>
      <c r="O18" s="36">
        <f t="shared" si="5"/>
        <v>-0.10167750702279671</v>
      </c>
      <c r="P18" s="6"/>
      <c r="Q18" s="38"/>
    </row>
    <row r="19" spans="1:17" ht="16.5">
      <c r="A19" s="44"/>
      <c r="B19" s="45" t="s">
        <v>25</v>
      </c>
      <c r="C19" s="72">
        <f>C11-C18</f>
        <v>68831613</v>
      </c>
      <c r="D19" s="73">
        <v>186452758</v>
      </c>
      <c r="E19" s="74">
        <f t="shared" si="0"/>
        <v>117621145</v>
      </c>
      <c r="F19" s="75">
        <f>F11-F18</f>
        <v>17002243</v>
      </c>
      <c r="G19" s="76">
        <v>59930736</v>
      </c>
      <c r="H19" s="77">
        <f t="shared" si="1"/>
        <v>42928493</v>
      </c>
      <c r="I19" s="77">
        <v>28095848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660832242</v>
      </c>
      <c r="M22" s="85">
        <v>364237000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127392000</v>
      </c>
      <c r="D23" s="64">
        <v>234993242</v>
      </c>
      <c r="E23" s="65">
        <f t="shared" si="0"/>
        <v>107601242</v>
      </c>
      <c r="F23" s="63">
        <v>118910204</v>
      </c>
      <c r="G23" s="64">
        <v>120654240</v>
      </c>
      <c r="H23" s="65">
        <f t="shared" si="1"/>
        <v>1744036</v>
      </c>
      <c r="I23" s="65">
        <v>120283480</v>
      </c>
      <c r="J23" s="30">
        <f t="shared" si="2"/>
        <v>84.46467753077116</v>
      </c>
      <c r="K23" s="31">
        <f t="shared" si="3"/>
        <v>1.4666832124852802</v>
      </c>
      <c r="L23" s="84">
        <v>660832242</v>
      </c>
      <c r="M23" s="85">
        <v>364237000</v>
      </c>
      <c r="N23" s="32">
        <f t="shared" si="4"/>
        <v>16.28268646129406</v>
      </c>
      <c r="O23" s="31">
        <f t="shared" si="5"/>
        <v>0.4788190106990778</v>
      </c>
      <c r="P23" s="6"/>
      <c r="Q23" s="33"/>
    </row>
    <row r="24" spans="1:17" ht="12.75">
      <c r="A24" s="7"/>
      <c r="B24" s="29" t="s">
        <v>29</v>
      </c>
      <c r="C24" s="63">
        <v>385178000</v>
      </c>
      <c r="D24" s="64">
        <v>425839000</v>
      </c>
      <c r="E24" s="65">
        <f t="shared" si="0"/>
        <v>40661000</v>
      </c>
      <c r="F24" s="63">
        <v>383451132</v>
      </c>
      <c r="G24" s="64">
        <v>243582760</v>
      </c>
      <c r="H24" s="65">
        <f t="shared" si="1"/>
        <v>-139868372</v>
      </c>
      <c r="I24" s="65">
        <v>239945720</v>
      </c>
      <c r="J24" s="30">
        <f t="shared" si="2"/>
        <v>10.556418071644798</v>
      </c>
      <c r="K24" s="31">
        <f t="shared" si="3"/>
        <v>-36.47619222571496</v>
      </c>
      <c r="L24" s="84">
        <v>660832242</v>
      </c>
      <c r="M24" s="85">
        <v>364237000</v>
      </c>
      <c r="N24" s="32">
        <f t="shared" si="4"/>
        <v>6.152998812064621</v>
      </c>
      <c r="O24" s="31">
        <f t="shared" si="5"/>
        <v>-38.400374481450264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660832242</v>
      </c>
      <c r="M25" s="85">
        <v>364237000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512570000</v>
      </c>
      <c r="D26" s="67">
        <v>660832242</v>
      </c>
      <c r="E26" s="68">
        <f t="shared" si="0"/>
        <v>148262242</v>
      </c>
      <c r="F26" s="66">
        <f>SUM(F22:F24)</f>
        <v>502361336</v>
      </c>
      <c r="G26" s="67">
        <v>364237000</v>
      </c>
      <c r="H26" s="68">
        <f t="shared" si="1"/>
        <v>-138124336</v>
      </c>
      <c r="I26" s="68">
        <v>360229200</v>
      </c>
      <c r="J26" s="43">
        <f t="shared" si="2"/>
        <v>28.925267183018903</v>
      </c>
      <c r="K26" s="36">
        <f t="shared" si="3"/>
        <v>-27.495017251885006</v>
      </c>
      <c r="L26" s="89">
        <v>660832242</v>
      </c>
      <c r="M26" s="87">
        <v>364237000</v>
      </c>
      <c r="N26" s="37">
        <f t="shared" si="4"/>
        <v>22.43568527335868</v>
      </c>
      <c r="O26" s="36">
        <f t="shared" si="5"/>
        <v>-37.92155547075119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252350000</v>
      </c>
      <c r="D28" s="64">
        <v>304080000</v>
      </c>
      <c r="E28" s="65">
        <f t="shared" si="0"/>
        <v>51730000</v>
      </c>
      <c r="F28" s="63">
        <v>244778000</v>
      </c>
      <c r="G28" s="64">
        <v>150061760</v>
      </c>
      <c r="H28" s="65">
        <f t="shared" si="1"/>
        <v>-94716240</v>
      </c>
      <c r="I28" s="65">
        <v>136813720</v>
      </c>
      <c r="J28" s="30">
        <f t="shared" si="2"/>
        <v>20.499306518723994</v>
      </c>
      <c r="K28" s="31">
        <f t="shared" si="3"/>
        <v>-38.69475197934455</v>
      </c>
      <c r="L28" s="84">
        <v>660832242</v>
      </c>
      <c r="M28" s="85">
        <v>364237000</v>
      </c>
      <c r="N28" s="32">
        <f t="shared" si="4"/>
        <v>7.828007883428908</v>
      </c>
      <c r="O28" s="31">
        <f t="shared" si="5"/>
        <v>-26.00401387009008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18000000</v>
      </c>
      <c r="E29" s="65">
        <f t="shared" si="0"/>
        <v>18000000</v>
      </c>
      <c r="F29" s="63">
        <v>20000000</v>
      </c>
      <c r="G29" s="64">
        <v>10400000</v>
      </c>
      <c r="H29" s="65">
        <f t="shared" si="1"/>
        <v>-9600000</v>
      </c>
      <c r="I29" s="65">
        <v>10816000</v>
      </c>
      <c r="J29" s="30">
        <f t="shared" si="2"/>
        <v>0</v>
      </c>
      <c r="K29" s="31">
        <f t="shared" si="3"/>
        <v>-48</v>
      </c>
      <c r="L29" s="84">
        <v>660832242</v>
      </c>
      <c r="M29" s="85">
        <v>364237000</v>
      </c>
      <c r="N29" s="32">
        <f t="shared" si="4"/>
        <v>2.723838041788524</v>
      </c>
      <c r="O29" s="31">
        <f t="shared" si="5"/>
        <v>-2.6356465707767196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660832242</v>
      </c>
      <c r="M30" s="85">
        <v>364237000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120000000</v>
      </c>
      <c r="D31" s="64">
        <v>104159000</v>
      </c>
      <c r="E31" s="65">
        <f t="shared" si="0"/>
        <v>-15841000</v>
      </c>
      <c r="F31" s="63">
        <v>120000000</v>
      </c>
      <c r="G31" s="64">
        <v>108804000</v>
      </c>
      <c r="H31" s="65">
        <f t="shared" si="1"/>
        <v>-11196000</v>
      </c>
      <c r="I31" s="65">
        <v>119448000</v>
      </c>
      <c r="J31" s="30">
        <f t="shared" si="2"/>
        <v>-13.200833333333334</v>
      </c>
      <c r="K31" s="31">
        <f t="shared" si="3"/>
        <v>-9.33</v>
      </c>
      <c r="L31" s="84">
        <v>660832242</v>
      </c>
      <c r="M31" s="85">
        <v>364237000</v>
      </c>
      <c r="N31" s="32">
        <f t="shared" si="4"/>
        <v>-2.397128801109556</v>
      </c>
      <c r="O31" s="31">
        <f t="shared" si="5"/>
        <v>-3.0738228131683494</v>
      </c>
      <c r="P31" s="6"/>
      <c r="Q31" s="33"/>
    </row>
    <row r="32" spans="1:17" ht="12.75">
      <c r="A32" s="7"/>
      <c r="B32" s="29" t="s">
        <v>36</v>
      </c>
      <c r="C32" s="63">
        <v>173795000</v>
      </c>
      <c r="D32" s="64">
        <v>234593242</v>
      </c>
      <c r="E32" s="65">
        <f t="shared" si="0"/>
        <v>60798242</v>
      </c>
      <c r="F32" s="63">
        <v>150067576</v>
      </c>
      <c r="G32" s="64">
        <v>94971240</v>
      </c>
      <c r="H32" s="65">
        <f t="shared" si="1"/>
        <v>-55096336</v>
      </c>
      <c r="I32" s="65">
        <v>93151480</v>
      </c>
      <c r="J32" s="30">
        <f t="shared" si="2"/>
        <v>34.98273368048563</v>
      </c>
      <c r="K32" s="31">
        <f t="shared" si="3"/>
        <v>-36.7143506069559</v>
      </c>
      <c r="L32" s="84">
        <v>660832242</v>
      </c>
      <c r="M32" s="85">
        <v>364237000</v>
      </c>
      <c r="N32" s="32">
        <f t="shared" si="4"/>
        <v>9.200253579636932</v>
      </c>
      <c r="O32" s="31">
        <f t="shared" si="5"/>
        <v>-15.126507191746033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546145000</v>
      </c>
      <c r="D33" s="82">
        <v>660832242</v>
      </c>
      <c r="E33" s="83">
        <f t="shared" si="0"/>
        <v>114687242</v>
      </c>
      <c r="F33" s="81">
        <f>SUM(F28:F32)</f>
        <v>534845576</v>
      </c>
      <c r="G33" s="82">
        <v>364237000</v>
      </c>
      <c r="H33" s="83">
        <f t="shared" si="1"/>
        <v>-170608576</v>
      </c>
      <c r="I33" s="83">
        <v>360229200</v>
      </c>
      <c r="J33" s="58">
        <f t="shared" si="2"/>
        <v>20.99941261020425</v>
      </c>
      <c r="K33" s="59">
        <f t="shared" si="3"/>
        <v>-31.898660782790135</v>
      </c>
      <c r="L33" s="96">
        <v>660832242</v>
      </c>
      <c r="M33" s="97">
        <v>364237000</v>
      </c>
      <c r="N33" s="60">
        <f t="shared" si="4"/>
        <v>17.35497070374481</v>
      </c>
      <c r="O33" s="59">
        <f t="shared" si="5"/>
        <v>-46.83999044578118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sqref="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100522130</v>
      </c>
      <c r="D8" s="64">
        <v>99663775</v>
      </c>
      <c r="E8" s="65">
        <f>($D8-$C8)</f>
        <v>-858355</v>
      </c>
      <c r="F8" s="63">
        <v>105950323</v>
      </c>
      <c r="G8" s="64">
        <v>104248307</v>
      </c>
      <c r="H8" s="65">
        <f>($G8-$F8)</f>
        <v>-1702016</v>
      </c>
      <c r="I8" s="65">
        <v>109043729</v>
      </c>
      <c r="J8" s="30">
        <f>IF($C8=0,0,($E8/$C8)*100)</f>
        <v>-0.8538965499437785</v>
      </c>
      <c r="K8" s="31">
        <f>IF($F8=0,0,($H8/$F8)*100)</f>
        <v>-1.6064283258485204</v>
      </c>
      <c r="L8" s="84">
        <v>548646480</v>
      </c>
      <c r="M8" s="85">
        <v>573884216</v>
      </c>
      <c r="N8" s="32">
        <f>IF($L8=0,0,($E8/$L8)*100)</f>
        <v>-0.1564495592863368</v>
      </c>
      <c r="O8" s="31">
        <f>IF($M8=0,0,($H8/$M8)*100)</f>
        <v>-0.2965782909770775</v>
      </c>
      <c r="P8" s="6"/>
      <c r="Q8" s="33"/>
    </row>
    <row r="9" spans="1:17" ht="12.75">
      <c r="A9" s="3"/>
      <c r="B9" s="29" t="s">
        <v>16</v>
      </c>
      <c r="C9" s="63">
        <v>108714513</v>
      </c>
      <c r="D9" s="64">
        <v>106063320</v>
      </c>
      <c r="E9" s="65">
        <f>($D9-$C9)</f>
        <v>-2651193</v>
      </c>
      <c r="F9" s="63">
        <v>117456787</v>
      </c>
      <c r="G9" s="64">
        <v>110942232</v>
      </c>
      <c r="H9" s="65">
        <f>($G9-$F9)</f>
        <v>-6514555</v>
      </c>
      <c r="I9" s="65">
        <v>116045574</v>
      </c>
      <c r="J9" s="30">
        <f>IF($C9=0,0,($E9/$C9)*100)</f>
        <v>-2.438674402193201</v>
      </c>
      <c r="K9" s="31">
        <f>IF($F9=0,0,($H9/$F9)*100)</f>
        <v>-5.546341907002786</v>
      </c>
      <c r="L9" s="84">
        <v>548646480</v>
      </c>
      <c r="M9" s="85">
        <v>573884216</v>
      </c>
      <c r="N9" s="32">
        <f>IF($L9=0,0,($E9/$L9)*100)</f>
        <v>-0.48322427950326047</v>
      </c>
      <c r="O9" s="31">
        <f>IF($M9=0,0,($H9/$M9)*100)</f>
        <v>-1.1351688752492193</v>
      </c>
      <c r="P9" s="6"/>
      <c r="Q9" s="33"/>
    </row>
    <row r="10" spans="1:17" ht="12.75">
      <c r="A10" s="3"/>
      <c r="B10" s="29" t="s">
        <v>17</v>
      </c>
      <c r="C10" s="63">
        <v>399310609</v>
      </c>
      <c r="D10" s="64">
        <v>342919385</v>
      </c>
      <c r="E10" s="65">
        <f aca="true" t="shared" si="0" ref="E10:E33">($D10-$C10)</f>
        <v>-56391224</v>
      </c>
      <c r="F10" s="63">
        <v>429349120</v>
      </c>
      <c r="G10" s="64">
        <v>358693677</v>
      </c>
      <c r="H10" s="65">
        <f aca="true" t="shared" si="1" ref="H10:H33">($G10-$F10)</f>
        <v>-70655443</v>
      </c>
      <c r="I10" s="65">
        <v>375193587</v>
      </c>
      <c r="J10" s="30">
        <f aca="true" t="shared" si="2" ref="J10:J33">IF($C10=0,0,($E10/$C10)*100)</f>
        <v>-14.122145199503077</v>
      </c>
      <c r="K10" s="31">
        <f aca="true" t="shared" si="3" ref="K10:K33">IF($F10=0,0,($H10/$F10)*100)</f>
        <v>-16.456408015928854</v>
      </c>
      <c r="L10" s="84">
        <v>548646480</v>
      </c>
      <c r="M10" s="85">
        <v>573884216</v>
      </c>
      <c r="N10" s="32">
        <f aca="true" t="shared" si="4" ref="N10:N33">IF($L10=0,0,($E10/$L10)*100)</f>
        <v>-10.278244016073884</v>
      </c>
      <c r="O10" s="31">
        <f aca="true" t="shared" si="5" ref="O10:O33">IF($M10=0,0,($H10/$M10)*100)</f>
        <v>-12.311794091928816</v>
      </c>
      <c r="P10" s="6"/>
      <c r="Q10" s="33"/>
    </row>
    <row r="11" spans="1:17" ht="16.5">
      <c r="A11" s="7"/>
      <c r="B11" s="34" t="s">
        <v>18</v>
      </c>
      <c r="C11" s="66">
        <f>SUM(C8:C10)</f>
        <v>608547252</v>
      </c>
      <c r="D11" s="67">
        <v>548646480</v>
      </c>
      <c r="E11" s="68">
        <f t="shared" si="0"/>
        <v>-59900772</v>
      </c>
      <c r="F11" s="66">
        <f>SUM(F8:F10)</f>
        <v>652756230</v>
      </c>
      <c r="G11" s="67">
        <v>573884216</v>
      </c>
      <c r="H11" s="68">
        <f t="shared" si="1"/>
        <v>-78872014</v>
      </c>
      <c r="I11" s="68">
        <v>600282890</v>
      </c>
      <c r="J11" s="35">
        <f t="shared" si="2"/>
        <v>-9.8432408992293</v>
      </c>
      <c r="K11" s="36">
        <f t="shared" si="3"/>
        <v>-12.082920143098443</v>
      </c>
      <c r="L11" s="86">
        <v>548646480</v>
      </c>
      <c r="M11" s="87">
        <v>573884216</v>
      </c>
      <c r="N11" s="37">
        <f t="shared" si="4"/>
        <v>-10.917917854863482</v>
      </c>
      <c r="O11" s="36">
        <f t="shared" si="5"/>
        <v>-13.743541258155112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140331378</v>
      </c>
      <c r="D13" s="64">
        <v>171166381</v>
      </c>
      <c r="E13" s="65">
        <f t="shared" si="0"/>
        <v>30835003</v>
      </c>
      <c r="F13" s="63">
        <v>148130333</v>
      </c>
      <c r="G13" s="64">
        <v>179088459</v>
      </c>
      <c r="H13" s="65">
        <f t="shared" si="1"/>
        <v>30958126</v>
      </c>
      <c r="I13" s="65">
        <v>187053593</v>
      </c>
      <c r="J13" s="30">
        <f t="shared" si="2"/>
        <v>21.972992383784614</v>
      </c>
      <c r="K13" s="31">
        <f t="shared" si="3"/>
        <v>20.89924823162316</v>
      </c>
      <c r="L13" s="84">
        <v>548823742</v>
      </c>
      <c r="M13" s="85">
        <v>574093475</v>
      </c>
      <c r="N13" s="32">
        <f t="shared" si="4"/>
        <v>5.61837993517416</v>
      </c>
      <c r="O13" s="31">
        <f t="shared" si="5"/>
        <v>5.392523578150754</v>
      </c>
      <c r="P13" s="6"/>
      <c r="Q13" s="33"/>
    </row>
    <row r="14" spans="1:17" ht="12.75">
      <c r="A14" s="3"/>
      <c r="B14" s="29" t="s">
        <v>21</v>
      </c>
      <c r="C14" s="63">
        <v>57140686</v>
      </c>
      <c r="D14" s="64">
        <v>56658443</v>
      </c>
      <c r="E14" s="65">
        <f t="shared" si="0"/>
        <v>-482243</v>
      </c>
      <c r="F14" s="63">
        <v>60220260</v>
      </c>
      <c r="G14" s="64">
        <v>59264725</v>
      </c>
      <c r="H14" s="65">
        <f t="shared" si="1"/>
        <v>-955535</v>
      </c>
      <c r="I14" s="65">
        <v>61990904</v>
      </c>
      <c r="J14" s="30">
        <f t="shared" si="2"/>
        <v>-0.8439573161582274</v>
      </c>
      <c r="K14" s="31">
        <f t="shared" si="3"/>
        <v>-1.5867334348938382</v>
      </c>
      <c r="L14" s="84">
        <v>548823742</v>
      </c>
      <c r="M14" s="85">
        <v>574093475</v>
      </c>
      <c r="N14" s="32">
        <f t="shared" si="4"/>
        <v>-0.08786846542801349</v>
      </c>
      <c r="O14" s="31">
        <f t="shared" si="5"/>
        <v>-0.16644240731006393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548823742</v>
      </c>
      <c r="M15" s="85">
        <v>574093475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95441076</v>
      </c>
      <c r="D16" s="64">
        <v>94626251</v>
      </c>
      <c r="E16" s="65">
        <f t="shared" si="0"/>
        <v>-814825</v>
      </c>
      <c r="F16" s="63">
        <v>100594729</v>
      </c>
      <c r="G16" s="64">
        <v>98979058</v>
      </c>
      <c r="H16" s="65">
        <f t="shared" si="1"/>
        <v>-1615671</v>
      </c>
      <c r="I16" s="65">
        <v>103532095</v>
      </c>
      <c r="J16" s="30">
        <f t="shared" si="2"/>
        <v>-0.8537466614479494</v>
      </c>
      <c r="K16" s="31">
        <f t="shared" si="3"/>
        <v>-1.606118944860421</v>
      </c>
      <c r="L16" s="84">
        <v>548823742</v>
      </c>
      <c r="M16" s="85">
        <v>574093475</v>
      </c>
      <c r="N16" s="32">
        <f t="shared" si="4"/>
        <v>-0.14846752019703988</v>
      </c>
      <c r="O16" s="31">
        <f t="shared" si="5"/>
        <v>-0.281429953545457</v>
      </c>
      <c r="P16" s="6"/>
      <c r="Q16" s="33"/>
    </row>
    <row r="17" spans="1:17" ht="12.75">
      <c r="A17" s="3"/>
      <c r="B17" s="29" t="s">
        <v>23</v>
      </c>
      <c r="C17" s="63">
        <v>223970355</v>
      </c>
      <c r="D17" s="64">
        <v>226372667</v>
      </c>
      <c r="E17" s="65">
        <f t="shared" si="0"/>
        <v>2402312</v>
      </c>
      <c r="F17" s="63">
        <v>237950432</v>
      </c>
      <c r="G17" s="64">
        <v>236761233</v>
      </c>
      <c r="H17" s="65">
        <f t="shared" si="1"/>
        <v>-1189199</v>
      </c>
      <c r="I17" s="65">
        <v>247648578</v>
      </c>
      <c r="J17" s="42">
        <f t="shared" si="2"/>
        <v>1.072602666544865</v>
      </c>
      <c r="K17" s="31">
        <f t="shared" si="3"/>
        <v>-0.49976753141595476</v>
      </c>
      <c r="L17" s="88">
        <v>548823742</v>
      </c>
      <c r="M17" s="85">
        <v>574093475</v>
      </c>
      <c r="N17" s="32">
        <f t="shared" si="4"/>
        <v>0.43772013055513914</v>
      </c>
      <c r="O17" s="31">
        <f t="shared" si="5"/>
        <v>-0.20714379309048933</v>
      </c>
      <c r="P17" s="6"/>
      <c r="Q17" s="33"/>
    </row>
    <row r="18" spans="1:17" ht="16.5">
      <c r="A18" s="3"/>
      <c r="B18" s="34" t="s">
        <v>24</v>
      </c>
      <c r="C18" s="66">
        <f>SUM(C13:C17)</f>
        <v>516883495</v>
      </c>
      <c r="D18" s="67">
        <v>548823742</v>
      </c>
      <c r="E18" s="68">
        <f t="shared" si="0"/>
        <v>31940247</v>
      </c>
      <c r="F18" s="66">
        <f>SUM(F13:F17)</f>
        <v>546895754</v>
      </c>
      <c r="G18" s="67">
        <v>574093475</v>
      </c>
      <c r="H18" s="68">
        <f t="shared" si="1"/>
        <v>27197721</v>
      </c>
      <c r="I18" s="68">
        <v>600225170</v>
      </c>
      <c r="J18" s="43">
        <f t="shared" si="2"/>
        <v>6.1793899996748785</v>
      </c>
      <c r="K18" s="36">
        <f t="shared" si="3"/>
        <v>4.9731088239533126</v>
      </c>
      <c r="L18" s="89">
        <v>548823742</v>
      </c>
      <c r="M18" s="87">
        <v>574093475</v>
      </c>
      <c r="N18" s="37">
        <f t="shared" si="4"/>
        <v>5.819764080104246</v>
      </c>
      <c r="O18" s="36">
        <f t="shared" si="5"/>
        <v>4.737507424204742</v>
      </c>
      <c r="P18" s="6"/>
      <c r="Q18" s="38"/>
    </row>
    <row r="19" spans="1:17" ht="16.5">
      <c r="A19" s="44"/>
      <c r="B19" s="45" t="s">
        <v>25</v>
      </c>
      <c r="C19" s="72">
        <f>C11-C18</f>
        <v>91663757</v>
      </c>
      <c r="D19" s="73">
        <v>-177262</v>
      </c>
      <c r="E19" s="74">
        <f t="shared" si="0"/>
        <v>-91841019</v>
      </c>
      <c r="F19" s="75">
        <f>F11-F18</f>
        <v>105860476</v>
      </c>
      <c r="G19" s="76">
        <v>-209259</v>
      </c>
      <c r="H19" s="77">
        <f t="shared" si="1"/>
        <v>-106069735</v>
      </c>
      <c r="I19" s="77">
        <v>57720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330638400</v>
      </c>
      <c r="M22" s="85">
        <v>345826846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6281840</v>
      </c>
      <c r="D23" s="64">
        <v>5920000</v>
      </c>
      <c r="E23" s="65">
        <f t="shared" si="0"/>
        <v>-361840</v>
      </c>
      <c r="F23" s="63">
        <v>6608493</v>
      </c>
      <c r="G23" s="64">
        <v>6171400</v>
      </c>
      <c r="H23" s="65">
        <f t="shared" si="1"/>
        <v>-437093</v>
      </c>
      <c r="I23" s="65">
        <v>6455281</v>
      </c>
      <c r="J23" s="30">
        <f t="shared" si="2"/>
        <v>-5.760095768118895</v>
      </c>
      <c r="K23" s="31">
        <f t="shared" si="3"/>
        <v>-6.614110055045833</v>
      </c>
      <c r="L23" s="84">
        <v>330638400</v>
      </c>
      <c r="M23" s="85">
        <v>345826846</v>
      </c>
      <c r="N23" s="32">
        <f t="shared" si="4"/>
        <v>-0.10943677443394355</v>
      </c>
      <c r="O23" s="31">
        <f t="shared" si="5"/>
        <v>-0.12639070825635093</v>
      </c>
      <c r="P23" s="6"/>
      <c r="Q23" s="33"/>
    </row>
    <row r="24" spans="1:17" ht="12.75">
      <c r="A24" s="7"/>
      <c r="B24" s="29" t="s">
        <v>29</v>
      </c>
      <c r="C24" s="63">
        <v>278798752</v>
      </c>
      <c r="D24" s="64">
        <v>324718400</v>
      </c>
      <c r="E24" s="65">
        <f t="shared" si="0"/>
        <v>45919648</v>
      </c>
      <c r="F24" s="63">
        <v>352194402</v>
      </c>
      <c r="G24" s="64">
        <v>339655446</v>
      </c>
      <c r="H24" s="65">
        <f t="shared" si="1"/>
        <v>-12538956</v>
      </c>
      <c r="I24" s="65">
        <v>355279610</v>
      </c>
      <c r="J24" s="30">
        <f t="shared" si="2"/>
        <v>16.470535707419522</v>
      </c>
      <c r="K24" s="31">
        <f t="shared" si="3"/>
        <v>-3.5602371669723474</v>
      </c>
      <c r="L24" s="84">
        <v>330638400</v>
      </c>
      <c r="M24" s="85">
        <v>345826846</v>
      </c>
      <c r="N24" s="32">
        <f t="shared" si="4"/>
        <v>13.88817753775726</v>
      </c>
      <c r="O24" s="31">
        <f t="shared" si="5"/>
        <v>-3.625790231450106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330638400</v>
      </c>
      <c r="M25" s="85">
        <v>345826846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285080592</v>
      </c>
      <c r="D26" s="67">
        <v>330638400</v>
      </c>
      <c r="E26" s="68">
        <f t="shared" si="0"/>
        <v>45557808</v>
      </c>
      <c r="F26" s="66">
        <f>SUM(F22:F24)</f>
        <v>358802895</v>
      </c>
      <c r="G26" s="67">
        <v>345826846</v>
      </c>
      <c r="H26" s="68">
        <f t="shared" si="1"/>
        <v>-12976049</v>
      </c>
      <c r="I26" s="68">
        <v>361734891</v>
      </c>
      <c r="J26" s="43">
        <f t="shared" si="2"/>
        <v>15.980676790512627</v>
      </c>
      <c r="K26" s="36">
        <f t="shared" si="3"/>
        <v>-3.616483919395355</v>
      </c>
      <c r="L26" s="89">
        <v>330638400</v>
      </c>
      <c r="M26" s="87">
        <v>345826846</v>
      </c>
      <c r="N26" s="37">
        <f t="shared" si="4"/>
        <v>13.778740763323317</v>
      </c>
      <c r="O26" s="36">
        <f t="shared" si="5"/>
        <v>-3.7521809397064567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191448782</v>
      </c>
      <c r="D28" s="64">
        <v>264788400</v>
      </c>
      <c r="E28" s="65">
        <f t="shared" si="0"/>
        <v>73339618</v>
      </c>
      <c r="F28" s="63">
        <v>260077619</v>
      </c>
      <c r="G28" s="64">
        <v>276968666</v>
      </c>
      <c r="H28" s="65">
        <f t="shared" si="1"/>
        <v>16891047</v>
      </c>
      <c r="I28" s="65">
        <v>289709226</v>
      </c>
      <c r="J28" s="30">
        <f t="shared" si="2"/>
        <v>38.30769631117319</v>
      </c>
      <c r="K28" s="31">
        <f t="shared" si="3"/>
        <v>6.494617670273273</v>
      </c>
      <c r="L28" s="84">
        <v>331943400</v>
      </c>
      <c r="M28" s="85">
        <v>345832076</v>
      </c>
      <c r="N28" s="32">
        <f t="shared" si="4"/>
        <v>22.094013015471916</v>
      </c>
      <c r="O28" s="31">
        <f t="shared" si="5"/>
        <v>4.884175925890691</v>
      </c>
      <c r="P28" s="6"/>
      <c r="Q28" s="33"/>
    </row>
    <row r="29" spans="1:17" ht="12.75">
      <c r="A29" s="7"/>
      <c r="B29" s="29" t="s">
        <v>33</v>
      </c>
      <c r="C29" s="63">
        <v>20000000</v>
      </c>
      <c r="D29" s="64">
        <v>17500000</v>
      </c>
      <c r="E29" s="65">
        <f t="shared" si="0"/>
        <v>-2500000</v>
      </c>
      <c r="F29" s="63">
        <v>20000000</v>
      </c>
      <c r="G29" s="64">
        <v>18305000</v>
      </c>
      <c r="H29" s="65">
        <f t="shared" si="1"/>
        <v>-1695000</v>
      </c>
      <c r="I29" s="65">
        <v>19147032</v>
      </c>
      <c r="J29" s="30">
        <f t="shared" si="2"/>
        <v>-12.5</v>
      </c>
      <c r="K29" s="31">
        <f t="shared" si="3"/>
        <v>-8.475000000000001</v>
      </c>
      <c r="L29" s="84">
        <v>331943400</v>
      </c>
      <c r="M29" s="85">
        <v>345832076</v>
      </c>
      <c r="N29" s="32">
        <f t="shared" si="4"/>
        <v>-0.7531404450276764</v>
      </c>
      <c r="O29" s="31">
        <f t="shared" si="5"/>
        <v>-0.4901222638469197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331943400</v>
      </c>
      <c r="M30" s="85">
        <v>345832076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57423750</v>
      </c>
      <c r="D31" s="64">
        <v>33300000</v>
      </c>
      <c r="E31" s="65">
        <f t="shared" si="0"/>
        <v>-24123750</v>
      </c>
      <c r="F31" s="63">
        <v>62194400</v>
      </c>
      <c r="G31" s="64">
        <v>33472000</v>
      </c>
      <c r="H31" s="65">
        <f t="shared" si="1"/>
        <v>-28722400</v>
      </c>
      <c r="I31" s="65">
        <v>35011720</v>
      </c>
      <c r="J31" s="30">
        <f t="shared" si="2"/>
        <v>-42.01005681447136</v>
      </c>
      <c r="K31" s="31">
        <f t="shared" si="3"/>
        <v>-46.18164979483683</v>
      </c>
      <c r="L31" s="84">
        <v>331943400</v>
      </c>
      <c r="M31" s="85">
        <v>345832076</v>
      </c>
      <c r="N31" s="32">
        <f t="shared" si="4"/>
        <v>-7.267428724294564</v>
      </c>
      <c r="O31" s="31">
        <f t="shared" si="5"/>
        <v>-8.305302484434671</v>
      </c>
      <c r="P31" s="6"/>
      <c r="Q31" s="33"/>
    </row>
    <row r="32" spans="1:17" ht="12.75">
      <c r="A32" s="7"/>
      <c r="B32" s="29" t="s">
        <v>36</v>
      </c>
      <c r="C32" s="63">
        <v>182018136</v>
      </c>
      <c r="D32" s="64">
        <v>16355000</v>
      </c>
      <c r="E32" s="65">
        <f t="shared" si="0"/>
        <v>-165663136</v>
      </c>
      <c r="F32" s="63">
        <v>164417793</v>
      </c>
      <c r="G32" s="64">
        <v>17086410</v>
      </c>
      <c r="H32" s="65">
        <f t="shared" si="1"/>
        <v>-147331383</v>
      </c>
      <c r="I32" s="65">
        <v>17872384</v>
      </c>
      <c r="J32" s="30">
        <f t="shared" si="2"/>
        <v>-91.0146316408822</v>
      </c>
      <c r="K32" s="31">
        <f t="shared" si="3"/>
        <v>-89.6079313021797</v>
      </c>
      <c r="L32" s="84">
        <v>331943400</v>
      </c>
      <c r="M32" s="85">
        <v>345832076</v>
      </c>
      <c r="N32" s="32">
        <f t="shared" si="4"/>
        <v>-49.90704318868819</v>
      </c>
      <c r="O32" s="31">
        <f t="shared" si="5"/>
        <v>-42.60200057324931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450890668</v>
      </c>
      <c r="D33" s="82">
        <v>331943400</v>
      </c>
      <c r="E33" s="83">
        <f t="shared" si="0"/>
        <v>-118947268</v>
      </c>
      <c r="F33" s="81">
        <f>SUM(F28:F32)</f>
        <v>506689812</v>
      </c>
      <c r="G33" s="82">
        <v>345832076</v>
      </c>
      <c r="H33" s="83">
        <f t="shared" si="1"/>
        <v>-160857736</v>
      </c>
      <c r="I33" s="83">
        <v>361740362</v>
      </c>
      <c r="J33" s="58">
        <f t="shared" si="2"/>
        <v>-26.380512270881596</v>
      </c>
      <c r="K33" s="59">
        <f t="shared" si="3"/>
        <v>-31.746787125058674</v>
      </c>
      <c r="L33" s="96">
        <v>331943400</v>
      </c>
      <c r="M33" s="97">
        <v>345832076</v>
      </c>
      <c r="N33" s="60">
        <f t="shared" si="4"/>
        <v>-35.83359934253852</v>
      </c>
      <c r="O33" s="59">
        <f t="shared" si="5"/>
        <v>-46.51324939564021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677047440</v>
      </c>
      <c r="D8" s="64">
        <v>680901599</v>
      </c>
      <c r="E8" s="65">
        <f>($D8-$C8)</f>
        <v>3854159</v>
      </c>
      <c r="F8" s="63">
        <v>713608001</v>
      </c>
      <c r="G8" s="64">
        <v>721755695</v>
      </c>
      <c r="H8" s="65">
        <f>($G8-$F8)</f>
        <v>8147694</v>
      </c>
      <c r="I8" s="65">
        <v>765061036</v>
      </c>
      <c r="J8" s="30">
        <f>IF($C8=0,0,($E8/$C8)*100)</f>
        <v>0.5692598143491984</v>
      </c>
      <c r="K8" s="31">
        <f>IF($F8=0,0,($H8/$F8)*100)</f>
        <v>1.1417604607266727</v>
      </c>
      <c r="L8" s="84">
        <v>3213492371</v>
      </c>
      <c r="M8" s="85">
        <v>3293665233</v>
      </c>
      <c r="N8" s="32">
        <f>IF($L8=0,0,($E8/$L8)*100)</f>
        <v>0.11993677143227921</v>
      </c>
      <c r="O8" s="31">
        <f>IF($M8=0,0,($H8/$M8)*100)</f>
        <v>0.2473746851491267</v>
      </c>
      <c r="P8" s="6"/>
      <c r="Q8" s="33"/>
    </row>
    <row r="9" spans="1:17" ht="12.75">
      <c r="A9" s="3"/>
      <c r="B9" s="29" t="s">
        <v>16</v>
      </c>
      <c r="C9" s="63">
        <v>1492119988</v>
      </c>
      <c r="D9" s="64">
        <v>1470537602</v>
      </c>
      <c r="E9" s="65">
        <f>($D9-$C9)</f>
        <v>-21582386</v>
      </c>
      <c r="F9" s="63">
        <v>1602054518</v>
      </c>
      <c r="G9" s="64">
        <v>1561385027</v>
      </c>
      <c r="H9" s="65">
        <f>($G9-$F9)</f>
        <v>-40669491</v>
      </c>
      <c r="I9" s="65">
        <v>1657845959</v>
      </c>
      <c r="J9" s="30">
        <f>IF($C9=0,0,($E9/$C9)*100)</f>
        <v>-1.446424293861815</v>
      </c>
      <c r="K9" s="31">
        <f>IF($F9=0,0,($H9/$F9)*100)</f>
        <v>-2.5385834591179623</v>
      </c>
      <c r="L9" s="84">
        <v>3213492371</v>
      </c>
      <c r="M9" s="85">
        <v>3293665233</v>
      </c>
      <c r="N9" s="32">
        <f>IF($L9=0,0,($E9/$L9)*100)</f>
        <v>-0.6716177761854721</v>
      </c>
      <c r="O9" s="31">
        <f>IF($M9=0,0,($H9/$M9)*100)</f>
        <v>-1.234779132758329</v>
      </c>
      <c r="P9" s="6"/>
      <c r="Q9" s="33"/>
    </row>
    <row r="10" spans="1:17" ht="12.75">
      <c r="A10" s="3"/>
      <c r="B10" s="29" t="s">
        <v>17</v>
      </c>
      <c r="C10" s="63">
        <v>910812628</v>
      </c>
      <c r="D10" s="64">
        <v>1062053170</v>
      </c>
      <c r="E10" s="65">
        <f aca="true" t="shared" si="0" ref="E10:E33">($D10-$C10)</f>
        <v>151240542</v>
      </c>
      <c r="F10" s="63">
        <v>999934234</v>
      </c>
      <c r="G10" s="64">
        <v>1010524511</v>
      </c>
      <c r="H10" s="65">
        <f aca="true" t="shared" si="1" ref="H10:H33">($G10-$F10)</f>
        <v>10590277</v>
      </c>
      <c r="I10" s="65">
        <v>1095813094</v>
      </c>
      <c r="J10" s="30">
        <f aca="true" t="shared" si="2" ref="J10:J33">IF($C10=0,0,($E10/$C10)*100)</f>
        <v>16.605011541407833</v>
      </c>
      <c r="K10" s="31">
        <f aca="true" t="shared" si="3" ref="K10:K33">IF($F10=0,0,($H10/$F10)*100)</f>
        <v>1.0590973525964908</v>
      </c>
      <c r="L10" s="84">
        <v>3213492371</v>
      </c>
      <c r="M10" s="85">
        <v>3293665233</v>
      </c>
      <c r="N10" s="32">
        <f aca="true" t="shared" si="4" ref="N10:N33">IF($L10=0,0,($E10/$L10)*100)</f>
        <v>4.7064229361445715</v>
      </c>
      <c r="O10" s="31">
        <f aca="true" t="shared" si="5" ref="O10:O33">IF($M10=0,0,($H10/$M10)*100)</f>
        <v>0.3215347113572304</v>
      </c>
      <c r="P10" s="6"/>
      <c r="Q10" s="33"/>
    </row>
    <row r="11" spans="1:17" ht="16.5">
      <c r="A11" s="7"/>
      <c r="B11" s="34" t="s">
        <v>18</v>
      </c>
      <c r="C11" s="66">
        <f>SUM(C8:C10)</f>
        <v>3079980056</v>
      </c>
      <c r="D11" s="67">
        <v>3213492371</v>
      </c>
      <c r="E11" s="68">
        <f t="shared" si="0"/>
        <v>133512315</v>
      </c>
      <c r="F11" s="66">
        <f>SUM(F8:F10)</f>
        <v>3315596753</v>
      </c>
      <c r="G11" s="67">
        <v>3293665233</v>
      </c>
      <c r="H11" s="68">
        <f t="shared" si="1"/>
        <v>-21931520</v>
      </c>
      <c r="I11" s="68">
        <v>3518720089</v>
      </c>
      <c r="J11" s="35">
        <f t="shared" si="2"/>
        <v>4.334843491596947</v>
      </c>
      <c r="K11" s="36">
        <f t="shared" si="3"/>
        <v>-0.6614652394069346</v>
      </c>
      <c r="L11" s="86">
        <v>3213492371</v>
      </c>
      <c r="M11" s="87">
        <v>3293665233</v>
      </c>
      <c r="N11" s="37">
        <f t="shared" si="4"/>
        <v>4.154741931391379</v>
      </c>
      <c r="O11" s="36">
        <f t="shared" si="5"/>
        <v>-0.6658697362519721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1075118151</v>
      </c>
      <c r="D13" s="64">
        <v>1086635464</v>
      </c>
      <c r="E13" s="65">
        <f t="shared" si="0"/>
        <v>11517313</v>
      </c>
      <c r="F13" s="63">
        <v>1146613522</v>
      </c>
      <c r="G13" s="64">
        <v>1109943428</v>
      </c>
      <c r="H13" s="65">
        <f t="shared" si="1"/>
        <v>-36670094</v>
      </c>
      <c r="I13" s="65">
        <v>1192701684</v>
      </c>
      <c r="J13" s="30">
        <f t="shared" si="2"/>
        <v>1.0712602135204765</v>
      </c>
      <c r="K13" s="31">
        <f t="shared" si="3"/>
        <v>-3.198121537589891</v>
      </c>
      <c r="L13" s="84">
        <v>3618653336</v>
      </c>
      <c r="M13" s="85">
        <v>3343705485</v>
      </c>
      <c r="N13" s="32">
        <f t="shared" si="4"/>
        <v>0.31827621854297455</v>
      </c>
      <c r="O13" s="31">
        <f t="shared" si="5"/>
        <v>-1.0966903085365485</v>
      </c>
      <c r="P13" s="6"/>
      <c r="Q13" s="33"/>
    </row>
    <row r="14" spans="1:17" ht="12.75">
      <c r="A14" s="3"/>
      <c r="B14" s="29" t="s">
        <v>21</v>
      </c>
      <c r="C14" s="63">
        <v>112974543</v>
      </c>
      <c r="D14" s="64">
        <v>430287840</v>
      </c>
      <c r="E14" s="65">
        <f t="shared" si="0"/>
        <v>317313297</v>
      </c>
      <c r="F14" s="63">
        <v>119321441</v>
      </c>
      <c r="G14" s="64">
        <v>228314072</v>
      </c>
      <c r="H14" s="65">
        <f t="shared" si="1"/>
        <v>108992631</v>
      </c>
      <c r="I14" s="65">
        <v>242290700</v>
      </c>
      <c r="J14" s="30">
        <f t="shared" si="2"/>
        <v>280.8715030606497</v>
      </c>
      <c r="K14" s="31">
        <f t="shared" si="3"/>
        <v>91.34370997078388</v>
      </c>
      <c r="L14" s="84">
        <v>3618653336</v>
      </c>
      <c r="M14" s="85">
        <v>3343705485</v>
      </c>
      <c r="N14" s="32">
        <f t="shared" si="4"/>
        <v>8.768822750806876</v>
      </c>
      <c r="O14" s="31">
        <f t="shared" si="5"/>
        <v>3.259636098004008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3618653336</v>
      </c>
      <c r="M15" s="85">
        <v>3343705485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906288642</v>
      </c>
      <c r="D16" s="64">
        <v>863137457</v>
      </c>
      <c r="E16" s="65">
        <f t="shared" si="0"/>
        <v>-43151185</v>
      </c>
      <c r="F16" s="63">
        <v>978386385</v>
      </c>
      <c r="G16" s="64">
        <v>873701314</v>
      </c>
      <c r="H16" s="65">
        <f t="shared" si="1"/>
        <v>-104685071</v>
      </c>
      <c r="I16" s="65">
        <v>949241232</v>
      </c>
      <c r="J16" s="30">
        <f t="shared" si="2"/>
        <v>-4.761307049459856</v>
      </c>
      <c r="K16" s="31">
        <f t="shared" si="3"/>
        <v>-10.69976776097513</v>
      </c>
      <c r="L16" s="84">
        <v>3618653336</v>
      </c>
      <c r="M16" s="85">
        <v>3343705485</v>
      </c>
      <c r="N16" s="32">
        <f t="shared" si="4"/>
        <v>-1.1924652900766286</v>
      </c>
      <c r="O16" s="31">
        <f t="shared" si="5"/>
        <v>-3.1308101586584565</v>
      </c>
      <c r="P16" s="6"/>
      <c r="Q16" s="33"/>
    </row>
    <row r="17" spans="1:17" ht="12.75">
      <c r="A17" s="3"/>
      <c r="B17" s="29" t="s">
        <v>23</v>
      </c>
      <c r="C17" s="63">
        <v>1284805838</v>
      </c>
      <c r="D17" s="64">
        <v>1238592575</v>
      </c>
      <c r="E17" s="65">
        <f t="shared" si="0"/>
        <v>-46213263</v>
      </c>
      <c r="F17" s="63">
        <v>1281715755</v>
      </c>
      <c r="G17" s="64">
        <v>1131746671</v>
      </c>
      <c r="H17" s="65">
        <f t="shared" si="1"/>
        <v>-149969084</v>
      </c>
      <c r="I17" s="65">
        <v>1089361274</v>
      </c>
      <c r="J17" s="42">
        <f t="shared" si="2"/>
        <v>-3.5969063677308726</v>
      </c>
      <c r="K17" s="31">
        <f t="shared" si="3"/>
        <v>-11.700650742176451</v>
      </c>
      <c r="L17" s="88">
        <v>3618653336</v>
      </c>
      <c r="M17" s="85">
        <v>3343705485</v>
      </c>
      <c r="N17" s="32">
        <f t="shared" si="4"/>
        <v>-1.2770845590609512</v>
      </c>
      <c r="O17" s="31">
        <f t="shared" si="5"/>
        <v>-4.485116427650924</v>
      </c>
      <c r="P17" s="6"/>
      <c r="Q17" s="33"/>
    </row>
    <row r="18" spans="1:17" ht="16.5">
      <c r="A18" s="3"/>
      <c r="B18" s="34" t="s">
        <v>24</v>
      </c>
      <c r="C18" s="66">
        <f>SUM(C13:C17)</f>
        <v>3379187174</v>
      </c>
      <c r="D18" s="67">
        <v>3618653336</v>
      </c>
      <c r="E18" s="68">
        <f t="shared" si="0"/>
        <v>239466162</v>
      </c>
      <c r="F18" s="66">
        <f>SUM(F13:F17)</f>
        <v>3526037103</v>
      </c>
      <c r="G18" s="67">
        <v>3343705485</v>
      </c>
      <c r="H18" s="68">
        <f t="shared" si="1"/>
        <v>-182331618</v>
      </c>
      <c r="I18" s="68">
        <v>3473594890</v>
      </c>
      <c r="J18" s="43">
        <f t="shared" si="2"/>
        <v>7.086501861823177</v>
      </c>
      <c r="K18" s="36">
        <f t="shared" si="3"/>
        <v>-5.171006789601556</v>
      </c>
      <c r="L18" s="89">
        <v>3618653336</v>
      </c>
      <c r="M18" s="87">
        <v>3343705485</v>
      </c>
      <c r="N18" s="37">
        <f t="shared" si="4"/>
        <v>6.617549120212271</v>
      </c>
      <c r="O18" s="36">
        <f t="shared" si="5"/>
        <v>-5.452980796841921</v>
      </c>
      <c r="P18" s="6"/>
      <c r="Q18" s="38"/>
    </row>
    <row r="19" spans="1:17" ht="16.5">
      <c r="A19" s="44"/>
      <c r="B19" s="45" t="s">
        <v>25</v>
      </c>
      <c r="C19" s="72">
        <f>C11-C18</f>
        <v>-299207118</v>
      </c>
      <c r="D19" s="73">
        <v>-405160965</v>
      </c>
      <c r="E19" s="74">
        <f t="shared" si="0"/>
        <v>-105953847</v>
      </c>
      <c r="F19" s="75">
        <f>F11-F18</f>
        <v>-210440350</v>
      </c>
      <c r="G19" s="76">
        <v>-50040252</v>
      </c>
      <c r="H19" s="77">
        <f t="shared" si="1"/>
        <v>160400098</v>
      </c>
      <c r="I19" s="77">
        <v>45125199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410187000</v>
      </c>
      <c r="M22" s="85">
        <v>466975000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76700000</v>
      </c>
      <c r="D23" s="64">
        <v>42100000</v>
      </c>
      <c r="E23" s="65">
        <f t="shared" si="0"/>
        <v>-34600000</v>
      </c>
      <c r="F23" s="63">
        <v>65700000</v>
      </c>
      <c r="G23" s="64">
        <v>58000000</v>
      </c>
      <c r="H23" s="65">
        <f t="shared" si="1"/>
        <v>-7700000</v>
      </c>
      <c r="I23" s="65">
        <v>86800000</v>
      </c>
      <c r="J23" s="30">
        <f t="shared" si="2"/>
        <v>-45.11082138200782</v>
      </c>
      <c r="K23" s="31">
        <f t="shared" si="3"/>
        <v>-11.71993911719939</v>
      </c>
      <c r="L23" s="84">
        <v>410187000</v>
      </c>
      <c r="M23" s="85">
        <v>466975000</v>
      </c>
      <c r="N23" s="32">
        <f t="shared" si="4"/>
        <v>-8.435177126530096</v>
      </c>
      <c r="O23" s="31">
        <f t="shared" si="5"/>
        <v>-1.6489105412495315</v>
      </c>
      <c r="P23" s="6"/>
      <c r="Q23" s="33"/>
    </row>
    <row r="24" spans="1:17" ht="12.75">
      <c r="A24" s="7"/>
      <c r="B24" s="29" t="s">
        <v>29</v>
      </c>
      <c r="C24" s="63">
        <v>620245997</v>
      </c>
      <c r="D24" s="64">
        <v>368087000</v>
      </c>
      <c r="E24" s="65">
        <f t="shared" si="0"/>
        <v>-252158997</v>
      </c>
      <c r="F24" s="63">
        <v>705727000</v>
      </c>
      <c r="G24" s="64">
        <v>408975000</v>
      </c>
      <c r="H24" s="65">
        <f t="shared" si="1"/>
        <v>-296752000</v>
      </c>
      <c r="I24" s="65">
        <v>663632000</v>
      </c>
      <c r="J24" s="30">
        <f t="shared" si="2"/>
        <v>-40.654675438397064</v>
      </c>
      <c r="K24" s="31">
        <f t="shared" si="3"/>
        <v>-42.049120977375104</v>
      </c>
      <c r="L24" s="84">
        <v>410187000</v>
      </c>
      <c r="M24" s="85">
        <v>466975000</v>
      </c>
      <c r="N24" s="32">
        <f t="shared" si="4"/>
        <v>-61.47415617754829</v>
      </c>
      <c r="O24" s="31">
        <f t="shared" si="5"/>
        <v>-63.547727394400134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410187000</v>
      </c>
      <c r="M25" s="85">
        <v>466975000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696945997</v>
      </c>
      <c r="D26" s="67">
        <v>410187000</v>
      </c>
      <c r="E26" s="68">
        <f t="shared" si="0"/>
        <v>-286758997</v>
      </c>
      <c r="F26" s="66">
        <f>SUM(F22:F24)</f>
        <v>771427000</v>
      </c>
      <c r="G26" s="67">
        <v>466975000</v>
      </c>
      <c r="H26" s="68">
        <f t="shared" si="1"/>
        <v>-304452000</v>
      </c>
      <c r="I26" s="68">
        <v>750432000</v>
      </c>
      <c r="J26" s="43">
        <f t="shared" si="2"/>
        <v>-41.14508128812741</v>
      </c>
      <c r="K26" s="36">
        <f t="shared" si="3"/>
        <v>-39.46608039386747</v>
      </c>
      <c r="L26" s="89">
        <v>410187000</v>
      </c>
      <c r="M26" s="87">
        <v>466975000</v>
      </c>
      <c r="N26" s="37">
        <f t="shared" si="4"/>
        <v>-69.90933330407839</v>
      </c>
      <c r="O26" s="36">
        <f t="shared" si="5"/>
        <v>-65.19663793564966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95000000</v>
      </c>
      <c r="D28" s="64">
        <v>77200000</v>
      </c>
      <c r="E28" s="65">
        <f t="shared" si="0"/>
        <v>-17800000</v>
      </c>
      <c r="F28" s="63">
        <v>100000000</v>
      </c>
      <c r="G28" s="64">
        <v>46000000</v>
      </c>
      <c r="H28" s="65">
        <f t="shared" si="1"/>
        <v>-54000000</v>
      </c>
      <c r="I28" s="65">
        <v>288270000</v>
      </c>
      <c r="J28" s="30">
        <f t="shared" si="2"/>
        <v>-18.736842105263158</v>
      </c>
      <c r="K28" s="31">
        <f t="shared" si="3"/>
        <v>-54</v>
      </c>
      <c r="L28" s="84">
        <v>410187000</v>
      </c>
      <c r="M28" s="85">
        <v>466975000</v>
      </c>
      <c r="N28" s="32">
        <f t="shared" si="4"/>
        <v>-4.3394841864808</v>
      </c>
      <c r="O28" s="31">
        <f t="shared" si="5"/>
        <v>-11.563788211360352</v>
      </c>
      <c r="P28" s="6"/>
      <c r="Q28" s="33"/>
    </row>
    <row r="29" spans="1:17" ht="12.75">
      <c r="A29" s="7"/>
      <c r="B29" s="29" t="s">
        <v>33</v>
      </c>
      <c r="C29" s="63">
        <v>65200000</v>
      </c>
      <c r="D29" s="64">
        <v>43704000</v>
      </c>
      <c r="E29" s="65">
        <f t="shared" si="0"/>
        <v>-21496000</v>
      </c>
      <c r="F29" s="63">
        <v>60700000</v>
      </c>
      <c r="G29" s="64">
        <v>50000000</v>
      </c>
      <c r="H29" s="65">
        <f t="shared" si="1"/>
        <v>-10700000</v>
      </c>
      <c r="I29" s="65">
        <v>54500000</v>
      </c>
      <c r="J29" s="30">
        <f t="shared" si="2"/>
        <v>-32.969325153374236</v>
      </c>
      <c r="K29" s="31">
        <f t="shared" si="3"/>
        <v>-17.627677100494235</v>
      </c>
      <c r="L29" s="84">
        <v>410187000</v>
      </c>
      <c r="M29" s="85">
        <v>466975000</v>
      </c>
      <c r="N29" s="32">
        <f t="shared" si="4"/>
        <v>-5.240536633291645</v>
      </c>
      <c r="O29" s="31">
        <f t="shared" si="5"/>
        <v>-2.29134321965844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410187000</v>
      </c>
      <c r="M30" s="85">
        <v>466975000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416377704</v>
      </c>
      <c r="D31" s="64">
        <v>211983000</v>
      </c>
      <c r="E31" s="65">
        <f t="shared" si="0"/>
        <v>-204394704</v>
      </c>
      <c r="F31" s="63">
        <v>474727000</v>
      </c>
      <c r="G31" s="64">
        <v>305975000</v>
      </c>
      <c r="H31" s="65">
        <f t="shared" si="1"/>
        <v>-168752000</v>
      </c>
      <c r="I31" s="65">
        <v>321862000</v>
      </c>
      <c r="J31" s="30">
        <f t="shared" si="2"/>
        <v>-49.088772534275755</v>
      </c>
      <c r="K31" s="31">
        <f t="shared" si="3"/>
        <v>-35.54716710867509</v>
      </c>
      <c r="L31" s="84">
        <v>410187000</v>
      </c>
      <c r="M31" s="85">
        <v>466975000</v>
      </c>
      <c r="N31" s="32">
        <f t="shared" si="4"/>
        <v>-49.82963965215865</v>
      </c>
      <c r="O31" s="31">
        <f t="shared" si="5"/>
        <v>-36.13726644895337</v>
      </c>
      <c r="P31" s="6"/>
      <c r="Q31" s="33"/>
    </row>
    <row r="32" spans="1:17" ht="12.75">
      <c r="A32" s="7"/>
      <c r="B32" s="29" t="s">
        <v>36</v>
      </c>
      <c r="C32" s="63">
        <v>120368293</v>
      </c>
      <c r="D32" s="64">
        <v>77300000</v>
      </c>
      <c r="E32" s="65">
        <f t="shared" si="0"/>
        <v>-43068293</v>
      </c>
      <c r="F32" s="63">
        <v>136000000</v>
      </c>
      <c r="G32" s="64">
        <v>65000000</v>
      </c>
      <c r="H32" s="65">
        <f t="shared" si="1"/>
        <v>-71000000</v>
      </c>
      <c r="I32" s="65">
        <v>85800000</v>
      </c>
      <c r="J32" s="30">
        <f t="shared" si="2"/>
        <v>-35.78043015032206</v>
      </c>
      <c r="K32" s="31">
        <f t="shared" si="3"/>
        <v>-52.20588235294118</v>
      </c>
      <c r="L32" s="84">
        <v>410187000</v>
      </c>
      <c r="M32" s="85">
        <v>466975000</v>
      </c>
      <c r="N32" s="32">
        <f t="shared" si="4"/>
        <v>-10.499672832147288</v>
      </c>
      <c r="O32" s="31">
        <f t="shared" si="5"/>
        <v>-15.204240055677499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696945997</v>
      </c>
      <c r="D33" s="82">
        <v>410187000</v>
      </c>
      <c r="E33" s="83">
        <f t="shared" si="0"/>
        <v>-286758997</v>
      </c>
      <c r="F33" s="81">
        <f>SUM(F28:F32)</f>
        <v>771427000</v>
      </c>
      <c r="G33" s="82">
        <v>466975000</v>
      </c>
      <c r="H33" s="83">
        <f t="shared" si="1"/>
        <v>-304452000</v>
      </c>
      <c r="I33" s="83">
        <v>750432000</v>
      </c>
      <c r="J33" s="58">
        <f t="shared" si="2"/>
        <v>-41.14508128812741</v>
      </c>
      <c r="K33" s="59">
        <f t="shared" si="3"/>
        <v>-39.46608039386747</v>
      </c>
      <c r="L33" s="96">
        <v>410187000</v>
      </c>
      <c r="M33" s="97">
        <v>466975000</v>
      </c>
      <c r="N33" s="60">
        <f t="shared" si="4"/>
        <v>-69.90933330407839</v>
      </c>
      <c r="O33" s="59">
        <f t="shared" si="5"/>
        <v>-65.19663793564966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279672000</v>
      </c>
      <c r="M8" s="85">
        <v>288371000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0</v>
      </c>
      <c r="D9" s="64">
        <v>0</v>
      </c>
      <c r="E9" s="65">
        <f>($D9-$C9)</f>
        <v>0</v>
      </c>
      <c r="F9" s="63">
        <v>0</v>
      </c>
      <c r="G9" s="64">
        <v>0</v>
      </c>
      <c r="H9" s="65">
        <f>($G9-$F9)</f>
        <v>0</v>
      </c>
      <c r="I9" s="65">
        <v>0</v>
      </c>
      <c r="J9" s="30">
        <f>IF($C9=0,0,($E9/$C9)*100)</f>
        <v>0</v>
      </c>
      <c r="K9" s="31">
        <f>IF($F9=0,0,($H9/$F9)*100)</f>
        <v>0</v>
      </c>
      <c r="L9" s="84">
        <v>279672000</v>
      </c>
      <c r="M9" s="85">
        <v>288371000</v>
      </c>
      <c r="N9" s="32">
        <f>IF($L9=0,0,($E9/$L9)*100)</f>
        <v>0</v>
      </c>
      <c r="O9" s="31">
        <f>IF($M9=0,0,($H9/$M9)*100)</f>
        <v>0</v>
      </c>
      <c r="P9" s="6"/>
      <c r="Q9" s="33"/>
    </row>
    <row r="10" spans="1:17" ht="12.75">
      <c r="A10" s="3"/>
      <c r="B10" s="29" t="s">
        <v>17</v>
      </c>
      <c r="C10" s="63">
        <v>274412451</v>
      </c>
      <c r="D10" s="64">
        <v>279672000</v>
      </c>
      <c r="E10" s="65">
        <f aca="true" t="shared" si="0" ref="E10:E33">($D10-$C10)</f>
        <v>5259549</v>
      </c>
      <c r="F10" s="63">
        <v>286872451</v>
      </c>
      <c r="G10" s="64">
        <v>288371000</v>
      </c>
      <c r="H10" s="65">
        <f aca="true" t="shared" si="1" ref="H10:H33">($G10-$F10)</f>
        <v>1498549</v>
      </c>
      <c r="I10" s="65">
        <v>299150100</v>
      </c>
      <c r="J10" s="30">
        <f aca="true" t="shared" si="2" ref="J10:J33">IF($C10=0,0,($E10/$C10)*100)</f>
        <v>1.9166582933221203</v>
      </c>
      <c r="K10" s="31">
        <f aca="true" t="shared" si="3" ref="K10:K33">IF($F10=0,0,($H10/$F10)*100)</f>
        <v>0.5223746632959189</v>
      </c>
      <c r="L10" s="84">
        <v>279672000</v>
      </c>
      <c r="M10" s="85">
        <v>288371000</v>
      </c>
      <c r="N10" s="32">
        <f aca="true" t="shared" si="4" ref="N10:N33">IF($L10=0,0,($E10/$L10)*100)</f>
        <v>1.8806133613661717</v>
      </c>
      <c r="O10" s="31">
        <f aca="true" t="shared" si="5" ref="O10:O33">IF($M10=0,0,($H10/$M10)*100)</f>
        <v>0.5196600906471177</v>
      </c>
      <c r="P10" s="6"/>
      <c r="Q10" s="33"/>
    </row>
    <row r="11" spans="1:17" ht="16.5">
      <c r="A11" s="7"/>
      <c r="B11" s="34" t="s">
        <v>18</v>
      </c>
      <c r="C11" s="66">
        <f>SUM(C8:C10)</f>
        <v>274412451</v>
      </c>
      <c r="D11" s="67">
        <v>279672000</v>
      </c>
      <c r="E11" s="68">
        <f t="shared" si="0"/>
        <v>5259549</v>
      </c>
      <c r="F11" s="66">
        <f>SUM(F8:F10)</f>
        <v>286872451</v>
      </c>
      <c r="G11" s="67">
        <v>288371000</v>
      </c>
      <c r="H11" s="68">
        <f t="shared" si="1"/>
        <v>1498549</v>
      </c>
      <c r="I11" s="68">
        <v>299150100</v>
      </c>
      <c r="J11" s="35">
        <f t="shared" si="2"/>
        <v>1.9166582933221203</v>
      </c>
      <c r="K11" s="36">
        <f t="shared" si="3"/>
        <v>0.5223746632959189</v>
      </c>
      <c r="L11" s="86">
        <v>279672000</v>
      </c>
      <c r="M11" s="87">
        <v>288371000</v>
      </c>
      <c r="N11" s="37">
        <f t="shared" si="4"/>
        <v>1.8806133613661717</v>
      </c>
      <c r="O11" s="36">
        <f t="shared" si="5"/>
        <v>0.5196600906471177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147879688</v>
      </c>
      <c r="D13" s="64">
        <v>154919418</v>
      </c>
      <c r="E13" s="65">
        <f t="shared" si="0"/>
        <v>7039730</v>
      </c>
      <c r="F13" s="63">
        <v>155838208</v>
      </c>
      <c r="G13" s="64">
        <v>159512797</v>
      </c>
      <c r="H13" s="65">
        <f t="shared" si="1"/>
        <v>3674589</v>
      </c>
      <c r="I13" s="65">
        <v>165434349</v>
      </c>
      <c r="J13" s="30">
        <f t="shared" si="2"/>
        <v>4.760444179460265</v>
      </c>
      <c r="K13" s="31">
        <f t="shared" si="3"/>
        <v>2.3579512669960887</v>
      </c>
      <c r="L13" s="84">
        <v>269193329</v>
      </c>
      <c r="M13" s="85">
        <v>275178382</v>
      </c>
      <c r="N13" s="32">
        <f t="shared" si="4"/>
        <v>2.6151205255164403</v>
      </c>
      <c r="O13" s="31">
        <f t="shared" si="5"/>
        <v>1.3353479925614216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269193329</v>
      </c>
      <c r="M14" s="85">
        <v>275178382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269193329</v>
      </c>
      <c r="M15" s="85">
        <v>275178382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269193329</v>
      </c>
      <c r="M16" s="85">
        <v>275178382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128374387</v>
      </c>
      <c r="D17" s="64">
        <v>114273911</v>
      </c>
      <c r="E17" s="65">
        <f t="shared" si="0"/>
        <v>-14100476</v>
      </c>
      <c r="F17" s="63">
        <v>133402317</v>
      </c>
      <c r="G17" s="64">
        <v>115665585</v>
      </c>
      <c r="H17" s="65">
        <f t="shared" si="1"/>
        <v>-17736732</v>
      </c>
      <c r="I17" s="65">
        <v>117777918</v>
      </c>
      <c r="J17" s="42">
        <f t="shared" si="2"/>
        <v>-10.983870170301183</v>
      </c>
      <c r="K17" s="31">
        <f t="shared" si="3"/>
        <v>-13.295670119432785</v>
      </c>
      <c r="L17" s="88">
        <v>269193329</v>
      </c>
      <c r="M17" s="85">
        <v>275178382</v>
      </c>
      <c r="N17" s="32">
        <f t="shared" si="4"/>
        <v>-5.238048079564408</v>
      </c>
      <c r="O17" s="31">
        <f t="shared" si="5"/>
        <v>-6.445539751738201</v>
      </c>
      <c r="P17" s="6"/>
      <c r="Q17" s="33"/>
    </row>
    <row r="18" spans="1:17" ht="16.5">
      <c r="A18" s="3"/>
      <c r="B18" s="34" t="s">
        <v>24</v>
      </c>
      <c r="C18" s="66">
        <f>SUM(C13:C17)</f>
        <v>276254075</v>
      </c>
      <c r="D18" s="67">
        <v>269193329</v>
      </c>
      <c r="E18" s="68">
        <f t="shared" si="0"/>
        <v>-7060746</v>
      </c>
      <c r="F18" s="66">
        <f>SUM(F13:F17)</f>
        <v>289240525</v>
      </c>
      <c r="G18" s="67">
        <v>275178382</v>
      </c>
      <c r="H18" s="68">
        <f t="shared" si="1"/>
        <v>-14062143</v>
      </c>
      <c r="I18" s="68">
        <v>283212267</v>
      </c>
      <c r="J18" s="43">
        <f t="shared" si="2"/>
        <v>-2.5558884516002163</v>
      </c>
      <c r="K18" s="36">
        <f t="shared" si="3"/>
        <v>-4.861747156626825</v>
      </c>
      <c r="L18" s="89">
        <v>269193329</v>
      </c>
      <c r="M18" s="87">
        <v>275178382</v>
      </c>
      <c r="N18" s="37">
        <f t="shared" si="4"/>
        <v>-2.622927554047968</v>
      </c>
      <c r="O18" s="36">
        <f t="shared" si="5"/>
        <v>-5.11019175917678</v>
      </c>
      <c r="P18" s="6"/>
      <c r="Q18" s="38"/>
    </row>
    <row r="19" spans="1:17" ht="16.5">
      <c r="A19" s="44"/>
      <c r="B19" s="45" t="s">
        <v>25</v>
      </c>
      <c r="C19" s="72">
        <f>C11-C18</f>
        <v>-1841624</v>
      </c>
      <c r="D19" s="73">
        <v>10478671</v>
      </c>
      <c r="E19" s="74">
        <f t="shared" si="0"/>
        <v>12320295</v>
      </c>
      <c r="F19" s="75">
        <f>F11-F18</f>
        <v>-2368074</v>
      </c>
      <c r="G19" s="76">
        <v>13192618</v>
      </c>
      <c r="H19" s="77">
        <f t="shared" si="1"/>
        <v>15560692</v>
      </c>
      <c r="I19" s="77">
        <v>15937833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17662000</v>
      </c>
      <c r="M22" s="85">
        <v>14687616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12639795</v>
      </c>
      <c r="D23" s="64">
        <v>15291000</v>
      </c>
      <c r="E23" s="65">
        <f t="shared" si="0"/>
        <v>2651205</v>
      </c>
      <c r="F23" s="63">
        <v>12258346</v>
      </c>
      <c r="G23" s="64">
        <v>12186616</v>
      </c>
      <c r="H23" s="65">
        <f t="shared" si="1"/>
        <v>-71730</v>
      </c>
      <c r="I23" s="65">
        <v>14064742</v>
      </c>
      <c r="J23" s="30">
        <f t="shared" si="2"/>
        <v>20.975063282276334</v>
      </c>
      <c r="K23" s="31">
        <f t="shared" si="3"/>
        <v>-0.5851523525278206</v>
      </c>
      <c r="L23" s="84">
        <v>17662000</v>
      </c>
      <c r="M23" s="85">
        <v>14687616</v>
      </c>
      <c r="N23" s="32">
        <f t="shared" si="4"/>
        <v>15.010785867965124</v>
      </c>
      <c r="O23" s="31">
        <f t="shared" si="5"/>
        <v>-0.488370610996366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2371000</v>
      </c>
      <c r="E24" s="65">
        <f t="shared" si="0"/>
        <v>2371000</v>
      </c>
      <c r="F24" s="63">
        <v>0</v>
      </c>
      <c r="G24" s="64">
        <v>2501000</v>
      </c>
      <c r="H24" s="65">
        <f t="shared" si="1"/>
        <v>2501000</v>
      </c>
      <c r="I24" s="65">
        <v>2646000</v>
      </c>
      <c r="J24" s="30">
        <f t="shared" si="2"/>
        <v>0</v>
      </c>
      <c r="K24" s="31">
        <f t="shared" si="3"/>
        <v>0</v>
      </c>
      <c r="L24" s="84">
        <v>17662000</v>
      </c>
      <c r="M24" s="85">
        <v>14687616</v>
      </c>
      <c r="N24" s="32">
        <f t="shared" si="4"/>
        <v>13.424300758690974</v>
      </c>
      <c r="O24" s="31">
        <f t="shared" si="5"/>
        <v>17.02795062180275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17662000</v>
      </c>
      <c r="M25" s="85">
        <v>14687616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12639795</v>
      </c>
      <c r="D26" s="67">
        <v>17662000</v>
      </c>
      <c r="E26" s="68">
        <f t="shared" si="0"/>
        <v>5022205</v>
      </c>
      <c r="F26" s="66">
        <f>SUM(F22:F24)</f>
        <v>12258346</v>
      </c>
      <c r="G26" s="67">
        <v>14687616</v>
      </c>
      <c r="H26" s="68">
        <f t="shared" si="1"/>
        <v>2429270</v>
      </c>
      <c r="I26" s="68">
        <v>16710742</v>
      </c>
      <c r="J26" s="43">
        <f t="shared" si="2"/>
        <v>39.7332789020708</v>
      </c>
      <c r="K26" s="36">
        <f t="shared" si="3"/>
        <v>19.81727388017927</v>
      </c>
      <c r="L26" s="89">
        <v>17662000</v>
      </c>
      <c r="M26" s="87">
        <v>14687616</v>
      </c>
      <c r="N26" s="37">
        <f t="shared" si="4"/>
        <v>28.435086626656098</v>
      </c>
      <c r="O26" s="36">
        <f t="shared" si="5"/>
        <v>16.539580010806382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3345795</v>
      </c>
      <c r="D28" s="64">
        <v>9699000</v>
      </c>
      <c r="E28" s="65">
        <f t="shared" si="0"/>
        <v>6353205</v>
      </c>
      <c r="F28" s="63">
        <v>4379346</v>
      </c>
      <c r="G28" s="64">
        <v>1400000</v>
      </c>
      <c r="H28" s="65">
        <f t="shared" si="1"/>
        <v>-2979346</v>
      </c>
      <c r="I28" s="65">
        <v>3000000</v>
      </c>
      <c r="J28" s="30">
        <f t="shared" si="2"/>
        <v>189.8862602161818</v>
      </c>
      <c r="K28" s="31">
        <f t="shared" si="3"/>
        <v>-68.03175633987358</v>
      </c>
      <c r="L28" s="84">
        <v>17662000</v>
      </c>
      <c r="M28" s="85">
        <v>14687616</v>
      </c>
      <c r="N28" s="32">
        <f t="shared" si="4"/>
        <v>35.97103951987317</v>
      </c>
      <c r="O28" s="31">
        <f t="shared" si="5"/>
        <v>-20.284748729814286</v>
      </c>
      <c r="P28" s="6"/>
      <c r="Q28" s="33"/>
    </row>
    <row r="29" spans="1:17" ht="12.75">
      <c r="A29" s="7"/>
      <c r="B29" s="29" t="s">
        <v>33</v>
      </c>
      <c r="C29" s="63">
        <v>1000000</v>
      </c>
      <c r="D29" s="64">
        <v>1000000</v>
      </c>
      <c r="E29" s="65">
        <f t="shared" si="0"/>
        <v>0</v>
      </c>
      <c r="F29" s="63">
        <v>1000000</v>
      </c>
      <c r="G29" s="64">
        <v>1000000</v>
      </c>
      <c r="H29" s="65">
        <f t="shared" si="1"/>
        <v>0</v>
      </c>
      <c r="I29" s="65">
        <v>2000000</v>
      </c>
      <c r="J29" s="30">
        <f t="shared" si="2"/>
        <v>0</v>
      </c>
      <c r="K29" s="31">
        <f t="shared" si="3"/>
        <v>0</v>
      </c>
      <c r="L29" s="84">
        <v>17662000</v>
      </c>
      <c r="M29" s="85">
        <v>14687616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17662000</v>
      </c>
      <c r="M30" s="85">
        <v>14687616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1000000</v>
      </c>
      <c r="J31" s="30">
        <f t="shared" si="2"/>
        <v>0</v>
      </c>
      <c r="K31" s="31">
        <f t="shared" si="3"/>
        <v>0</v>
      </c>
      <c r="L31" s="84">
        <v>17662000</v>
      </c>
      <c r="M31" s="85">
        <v>14687616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8294000</v>
      </c>
      <c r="D32" s="64">
        <v>6963000</v>
      </c>
      <c r="E32" s="65">
        <f t="shared" si="0"/>
        <v>-1331000</v>
      </c>
      <c r="F32" s="63">
        <v>6879000</v>
      </c>
      <c r="G32" s="64">
        <v>12287616</v>
      </c>
      <c r="H32" s="65">
        <f t="shared" si="1"/>
        <v>5408616</v>
      </c>
      <c r="I32" s="65">
        <v>10710742</v>
      </c>
      <c r="J32" s="30">
        <f t="shared" si="2"/>
        <v>-16.047745358090186</v>
      </c>
      <c r="K32" s="31">
        <f t="shared" si="3"/>
        <v>78.62503270824249</v>
      </c>
      <c r="L32" s="84">
        <v>17662000</v>
      </c>
      <c r="M32" s="85">
        <v>14687616</v>
      </c>
      <c r="N32" s="32">
        <f t="shared" si="4"/>
        <v>-7.535952893217076</v>
      </c>
      <c r="O32" s="31">
        <f t="shared" si="5"/>
        <v>36.82432874062067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12639795</v>
      </c>
      <c r="D33" s="82">
        <v>17662000</v>
      </c>
      <c r="E33" s="83">
        <f t="shared" si="0"/>
        <v>5022205</v>
      </c>
      <c r="F33" s="81">
        <f>SUM(F28:F32)</f>
        <v>12258346</v>
      </c>
      <c r="G33" s="82">
        <v>14687616</v>
      </c>
      <c r="H33" s="83">
        <f t="shared" si="1"/>
        <v>2429270</v>
      </c>
      <c r="I33" s="83">
        <v>16710742</v>
      </c>
      <c r="J33" s="58">
        <f t="shared" si="2"/>
        <v>39.7332789020708</v>
      </c>
      <c r="K33" s="59">
        <f t="shared" si="3"/>
        <v>19.81727388017927</v>
      </c>
      <c r="L33" s="96">
        <v>17662000</v>
      </c>
      <c r="M33" s="97">
        <v>14687616</v>
      </c>
      <c r="N33" s="60">
        <f t="shared" si="4"/>
        <v>28.435086626656098</v>
      </c>
      <c r="O33" s="59">
        <f t="shared" si="5"/>
        <v>16.539580010806382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121260621</v>
      </c>
      <c r="D8" s="64">
        <v>124695355</v>
      </c>
      <c r="E8" s="65">
        <f>($D8-$C8)</f>
        <v>3434734</v>
      </c>
      <c r="F8" s="63">
        <v>127808698</v>
      </c>
      <c r="G8" s="64">
        <v>130431344</v>
      </c>
      <c r="H8" s="65">
        <f>($G8-$F8)</f>
        <v>2622646</v>
      </c>
      <c r="I8" s="65">
        <v>136431188</v>
      </c>
      <c r="J8" s="30">
        <f>IF($C8=0,0,($E8/$C8)*100)</f>
        <v>2.8325221920148342</v>
      </c>
      <c r="K8" s="31">
        <f>IF($F8=0,0,($H8/$F8)*100)</f>
        <v>2.0520090111550937</v>
      </c>
      <c r="L8" s="84">
        <v>783927059</v>
      </c>
      <c r="M8" s="85">
        <v>817277837</v>
      </c>
      <c r="N8" s="32">
        <f>IF($L8=0,0,($E8/$L8)*100)</f>
        <v>0.4381445901843784</v>
      </c>
      <c r="O8" s="31">
        <f>IF($M8=0,0,($H8/$M8)*100)</f>
        <v>0.3209001738780786</v>
      </c>
      <c r="P8" s="6"/>
      <c r="Q8" s="33"/>
    </row>
    <row r="9" spans="1:17" ht="12.75">
      <c r="A9" s="3"/>
      <c r="B9" s="29" t="s">
        <v>16</v>
      </c>
      <c r="C9" s="63">
        <v>392191009</v>
      </c>
      <c r="D9" s="64">
        <v>365700926</v>
      </c>
      <c r="E9" s="65">
        <f>($D9-$C9)</f>
        <v>-26490083</v>
      </c>
      <c r="F9" s="63">
        <v>413369331</v>
      </c>
      <c r="G9" s="64">
        <v>382523178</v>
      </c>
      <c r="H9" s="65">
        <f>($G9-$F9)</f>
        <v>-30846153</v>
      </c>
      <c r="I9" s="65">
        <v>400119251</v>
      </c>
      <c r="J9" s="30">
        <f>IF($C9=0,0,($E9/$C9)*100)</f>
        <v>-6.754383040943194</v>
      </c>
      <c r="K9" s="31">
        <f>IF($F9=0,0,($H9/$F9)*100)</f>
        <v>-7.462129066367529</v>
      </c>
      <c r="L9" s="84">
        <v>783927059</v>
      </c>
      <c r="M9" s="85">
        <v>817277837</v>
      </c>
      <c r="N9" s="32">
        <f>IF($L9=0,0,($E9/$L9)*100)</f>
        <v>-3.379151503430882</v>
      </c>
      <c r="O9" s="31">
        <f>IF($M9=0,0,($H9/$M9)*100)</f>
        <v>-3.774255412728144</v>
      </c>
      <c r="P9" s="6"/>
      <c r="Q9" s="33"/>
    </row>
    <row r="10" spans="1:17" ht="12.75">
      <c r="A10" s="3"/>
      <c r="B10" s="29" t="s">
        <v>17</v>
      </c>
      <c r="C10" s="63">
        <v>265774990</v>
      </c>
      <c r="D10" s="64">
        <v>293530778</v>
      </c>
      <c r="E10" s="65">
        <f aca="true" t="shared" si="0" ref="E10:E33">($D10-$C10)</f>
        <v>27755788</v>
      </c>
      <c r="F10" s="63">
        <v>289301019</v>
      </c>
      <c r="G10" s="64">
        <v>304323315</v>
      </c>
      <c r="H10" s="65">
        <f aca="true" t="shared" si="1" ref="H10:H33">($G10-$F10)</f>
        <v>15022296</v>
      </c>
      <c r="I10" s="65">
        <v>318175020</v>
      </c>
      <c r="J10" s="30">
        <f aca="true" t="shared" si="2" ref="J10:J33">IF($C10=0,0,($E10/$C10)*100)</f>
        <v>10.443340812466968</v>
      </c>
      <c r="K10" s="31">
        <f aca="true" t="shared" si="3" ref="K10:K33">IF($F10=0,0,($H10/$F10)*100)</f>
        <v>5.192617728041946</v>
      </c>
      <c r="L10" s="84">
        <v>783927059</v>
      </c>
      <c r="M10" s="85">
        <v>817277837</v>
      </c>
      <c r="N10" s="32">
        <f aca="true" t="shared" si="4" ref="N10:N33">IF($L10=0,0,($E10/$L10)*100)</f>
        <v>3.5406084891885334</v>
      </c>
      <c r="O10" s="31">
        <f aca="true" t="shared" si="5" ref="O10:O33">IF($M10=0,0,($H10/$M10)*100)</f>
        <v>1.8380892421043344</v>
      </c>
      <c r="P10" s="6"/>
      <c r="Q10" s="33"/>
    </row>
    <row r="11" spans="1:17" ht="16.5">
      <c r="A11" s="7"/>
      <c r="B11" s="34" t="s">
        <v>18</v>
      </c>
      <c r="C11" s="66">
        <f>SUM(C8:C10)</f>
        <v>779226620</v>
      </c>
      <c r="D11" s="67">
        <v>783927059</v>
      </c>
      <c r="E11" s="68">
        <f t="shared" si="0"/>
        <v>4700439</v>
      </c>
      <c r="F11" s="66">
        <f>SUM(F8:F10)</f>
        <v>830479048</v>
      </c>
      <c r="G11" s="67">
        <v>817277837</v>
      </c>
      <c r="H11" s="68">
        <f t="shared" si="1"/>
        <v>-13201211</v>
      </c>
      <c r="I11" s="68">
        <v>854725459</v>
      </c>
      <c r="J11" s="35">
        <f t="shared" si="2"/>
        <v>0.6032184834753207</v>
      </c>
      <c r="K11" s="36">
        <f t="shared" si="3"/>
        <v>-1.5895898917367992</v>
      </c>
      <c r="L11" s="86">
        <v>783927059</v>
      </c>
      <c r="M11" s="87">
        <v>817277837</v>
      </c>
      <c r="N11" s="37">
        <f t="shared" si="4"/>
        <v>0.5996015759420291</v>
      </c>
      <c r="O11" s="36">
        <f t="shared" si="5"/>
        <v>-1.6152659967457308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235789983</v>
      </c>
      <c r="D13" s="64">
        <v>227127987</v>
      </c>
      <c r="E13" s="65">
        <f t="shared" si="0"/>
        <v>-8661996</v>
      </c>
      <c r="F13" s="63">
        <v>248255382</v>
      </c>
      <c r="G13" s="64">
        <v>237576063</v>
      </c>
      <c r="H13" s="65">
        <f t="shared" si="1"/>
        <v>-10679319</v>
      </c>
      <c r="I13" s="65">
        <v>248504746</v>
      </c>
      <c r="J13" s="30">
        <f t="shared" si="2"/>
        <v>-3.6736064398460897</v>
      </c>
      <c r="K13" s="31">
        <f t="shared" si="3"/>
        <v>-4.301747222543598</v>
      </c>
      <c r="L13" s="84">
        <v>868269400</v>
      </c>
      <c r="M13" s="85">
        <v>908210115</v>
      </c>
      <c r="N13" s="32">
        <f t="shared" si="4"/>
        <v>-0.9976161776517748</v>
      </c>
      <c r="O13" s="31">
        <f t="shared" si="5"/>
        <v>-1.175864353812003</v>
      </c>
      <c r="P13" s="6"/>
      <c r="Q13" s="33"/>
    </row>
    <row r="14" spans="1:17" ht="12.75">
      <c r="A14" s="3"/>
      <c r="B14" s="29" t="s">
        <v>21</v>
      </c>
      <c r="C14" s="63">
        <v>84508396</v>
      </c>
      <c r="D14" s="64">
        <v>38141522</v>
      </c>
      <c r="E14" s="65">
        <f t="shared" si="0"/>
        <v>-46366874</v>
      </c>
      <c r="F14" s="63">
        <v>89071854</v>
      </c>
      <c r="G14" s="64">
        <v>39896035</v>
      </c>
      <c r="H14" s="65">
        <f t="shared" si="1"/>
        <v>-49175819</v>
      </c>
      <c r="I14" s="65">
        <v>41731256</v>
      </c>
      <c r="J14" s="30">
        <f t="shared" si="2"/>
        <v>-54.86658864049437</v>
      </c>
      <c r="K14" s="31">
        <f t="shared" si="3"/>
        <v>-55.20915619427883</v>
      </c>
      <c r="L14" s="84">
        <v>868269400</v>
      </c>
      <c r="M14" s="85">
        <v>908210115</v>
      </c>
      <c r="N14" s="32">
        <f t="shared" si="4"/>
        <v>-5.3401483456632235</v>
      </c>
      <c r="O14" s="31">
        <f t="shared" si="5"/>
        <v>-5.414586139023568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868269400</v>
      </c>
      <c r="M15" s="85">
        <v>908210115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318453707</v>
      </c>
      <c r="D16" s="64">
        <v>301947745</v>
      </c>
      <c r="E16" s="65">
        <f t="shared" si="0"/>
        <v>-16505962</v>
      </c>
      <c r="F16" s="63">
        <v>335650208</v>
      </c>
      <c r="G16" s="64">
        <v>315837342</v>
      </c>
      <c r="H16" s="65">
        <f t="shared" si="1"/>
        <v>-19812866</v>
      </c>
      <c r="I16" s="65">
        <v>330365861</v>
      </c>
      <c r="J16" s="30">
        <f t="shared" si="2"/>
        <v>-5.183159007786334</v>
      </c>
      <c r="K16" s="31">
        <f t="shared" si="3"/>
        <v>-5.902831438138122</v>
      </c>
      <c r="L16" s="84">
        <v>868269400</v>
      </c>
      <c r="M16" s="85">
        <v>908210115</v>
      </c>
      <c r="N16" s="32">
        <f t="shared" si="4"/>
        <v>-1.9010185087715865</v>
      </c>
      <c r="O16" s="31">
        <f t="shared" si="5"/>
        <v>-2.1815288855266712</v>
      </c>
      <c r="P16" s="6"/>
      <c r="Q16" s="33"/>
    </row>
    <row r="17" spans="1:17" ht="12.75">
      <c r="A17" s="3"/>
      <c r="B17" s="29" t="s">
        <v>23</v>
      </c>
      <c r="C17" s="63">
        <v>294338763</v>
      </c>
      <c r="D17" s="64">
        <v>301052146</v>
      </c>
      <c r="E17" s="65">
        <f t="shared" si="0"/>
        <v>6713383</v>
      </c>
      <c r="F17" s="63">
        <v>310328318</v>
      </c>
      <c r="G17" s="64">
        <v>314900675</v>
      </c>
      <c r="H17" s="65">
        <f t="shared" si="1"/>
        <v>4572357</v>
      </c>
      <c r="I17" s="65">
        <v>329386284</v>
      </c>
      <c r="J17" s="42">
        <f t="shared" si="2"/>
        <v>2.2808355010991197</v>
      </c>
      <c r="K17" s="31">
        <f t="shared" si="3"/>
        <v>1.4733934142613436</v>
      </c>
      <c r="L17" s="88">
        <v>868269400</v>
      </c>
      <c r="M17" s="85">
        <v>908210115</v>
      </c>
      <c r="N17" s="32">
        <f t="shared" si="4"/>
        <v>0.7731912468641645</v>
      </c>
      <c r="O17" s="31">
        <f t="shared" si="5"/>
        <v>0.503447046502009</v>
      </c>
      <c r="P17" s="6"/>
      <c r="Q17" s="33"/>
    </row>
    <row r="18" spans="1:17" ht="16.5">
      <c r="A18" s="3"/>
      <c r="B18" s="34" t="s">
        <v>24</v>
      </c>
      <c r="C18" s="66">
        <f>SUM(C13:C17)</f>
        <v>933090849</v>
      </c>
      <c r="D18" s="67">
        <v>868269400</v>
      </c>
      <c r="E18" s="68">
        <f t="shared" si="0"/>
        <v>-64821449</v>
      </c>
      <c r="F18" s="66">
        <f>SUM(F13:F17)</f>
        <v>983305762</v>
      </c>
      <c r="G18" s="67">
        <v>908210115</v>
      </c>
      <c r="H18" s="68">
        <f t="shared" si="1"/>
        <v>-75095647</v>
      </c>
      <c r="I18" s="68">
        <v>949988147</v>
      </c>
      <c r="J18" s="43">
        <f t="shared" si="2"/>
        <v>-6.94696010248837</v>
      </c>
      <c r="K18" s="36">
        <f t="shared" si="3"/>
        <v>-7.637059590422698</v>
      </c>
      <c r="L18" s="89">
        <v>868269400</v>
      </c>
      <c r="M18" s="87">
        <v>908210115</v>
      </c>
      <c r="N18" s="37">
        <f t="shared" si="4"/>
        <v>-7.465591785222421</v>
      </c>
      <c r="O18" s="36">
        <f t="shared" si="5"/>
        <v>-8.268532331860232</v>
      </c>
      <c r="P18" s="6"/>
      <c r="Q18" s="38"/>
    </row>
    <row r="19" spans="1:17" ht="16.5">
      <c r="A19" s="44"/>
      <c r="B19" s="45" t="s">
        <v>25</v>
      </c>
      <c r="C19" s="72">
        <f>C11-C18</f>
        <v>-153864229</v>
      </c>
      <c r="D19" s="73">
        <v>-84342341</v>
      </c>
      <c r="E19" s="74">
        <f t="shared" si="0"/>
        <v>69521888</v>
      </c>
      <c r="F19" s="75">
        <f>F11-F18</f>
        <v>-152826714</v>
      </c>
      <c r="G19" s="76">
        <v>-90932278</v>
      </c>
      <c r="H19" s="77">
        <f t="shared" si="1"/>
        <v>61894436</v>
      </c>
      <c r="I19" s="77">
        <v>-95262688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182816936</v>
      </c>
      <c r="M22" s="85">
        <v>172816916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5000000</v>
      </c>
      <c r="D23" s="64">
        <v>28069236</v>
      </c>
      <c r="E23" s="65">
        <f t="shared" si="0"/>
        <v>23069236</v>
      </c>
      <c r="F23" s="63">
        <v>5000000</v>
      </c>
      <c r="G23" s="64">
        <v>21410821</v>
      </c>
      <c r="H23" s="65">
        <f t="shared" si="1"/>
        <v>16410821</v>
      </c>
      <c r="I23" s="65">
        <v>22395721</v>
      </c>
      <c r="J23" s="30">
        <f t="shared" si="2"/>
        <v>461.38472</v>
      </c>
      <c r="K23" s="31">
        <f t="shared" si="3"/>
        <v>328.21641999999997</v>
      </c>
      <c r="L23" s="84">
        <v>182816936</v>
      </c>
      <c r="M23" s="85">
        <v>172816916</v>
      </c>
      <c r="N23" s="32">
        <f t="shared" si="4"/>
        <v>12.618763066896605</v>
      </c>
      <c r="O23" s="31">
        <f t="shared" si="5"/>
        <v>9.4960732894921</v>
      </c>
      <c r="P23" s="6"/>
      <c r="Q23" s="33"/>
    </row>
    <row r="24" spans="1:17" ht="12.75">
      <c r="A24" s="7"/>
      <c r="B24" s="29" t="s">
        <v>29</v>
      </c>
      <c r="C24" s="63">
        <v>151217500</v>
      </c>
      <c r="D24" s="64">
        <v>154747700</v>
      </c>
      <c r="E24" s="65">
        <f t="shared" si="0"/>
        <v>3530200</v>
      </c>
      <c r="F24" s="63">
        <v>149865400</v>
      </c>
      <c r="G24" s="64">
        <v>151406095</v>
      </c>
      <c r="H24" s="65">
        <f t="shared" si="1"/>
        <v>1540695</v>
      </c>
      <c r="I24" s="65">
        <v>158370776</v>
      </c>
      <c r="J24" s="30">
        <f t="shared" si="2"/>
        <v>2.3345181609271415</v>
      </c>
      <c r="K24" s="31">
        <f t="shared" si="3"/>
        <v>1.0280525057818548</v>
      </c>
      <c r="L24" s="84">
        <v>182816936</v>
      </c>
      <c r="M24" s="85">
        <v>172816916</v>
      </c>
      <c r="N24" s="32">
        <f t="shared" si="4"/>
        <v>1.9310027162910113</v>
      </c>
      <c r="O24" s="31">
        <f t="shared" si="5"/>
        <v>0.8915186288823717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182816936</v>
      </c>
      <c r="M25" s="85">
        <v>172816916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156217500</v>
      </c>
      <c r="D26" s="67">
        <v>182816936</v>
      </c>
      <c r="E26" s="68">
        <f t="shared" si="0"/>
        <v>26599436</v>
      </c>
      <c r="F26" s="66">
        <f>SUM(F22:F24)</f>
        <v>154865400</v>
      </c>
      <c r="G26" s="67">
        <v>172816916</v>
      </c>
      <c r="H26" s="68">
        <f t="shared" si="1"/>
        <v>17951516</v>
      </c>
      <c r="I26" s="68">
        <v>180766497</v>
      </c>
      <c r="J26" s="43">
        <f t="shared" si="2"/>
        <v>17.027180693584263</v>
      </c>
      <c r="K26" s="36">
        <f t="shared" si="3"/>
        <v>11.591689299223713</v>
      </c>
      <c r="L26" s="89">
        <v>182816936</v>
      </c>
      <c r="M26" s="87">
        <v>172816916</v>
      </c>
      <c r="N26" s="37">
        <f t="shared" si="4"/>
        <v>14.549765783187615</v>
      </c>
      <c r="O26" s="36">
        <f t="shared" si="5"/>
        <v>10.387591918374472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121217500</v>
      </c>
      <c r="D28" s="64">
        <v>6600000</v>
      </c>
      <c r="E28" s="65">
        <f t="shared" si="0"/>
        <v>-114617500</v>
      </c>
      <c r="F28" s="63">
        <v>114865400</v>
      </c>
      <c r="G28" s="64">
        <v>1046000</v>
      </c>
      <c r="H28" s="65">
        <f t="shared" si="1"/>
        <v>-113819400</v>
      </c>
      <c r="I28" s="65">
        <v>1094116</v>
      </c>
      <c r="J28" s="30">
        <f t="shared" si="2"/>
        <v>-94.5552416111535</v>
      </c>
      <c r="K28" s="31">
        <f t="shared" si="3"/>
        <v>-99.08936894835172</v>
      </c>
      <c r="L28" s="84">
        <v>182816936</v>
      </c>
      <c r="M28" s="85">
        <v>172816916</v>
      </c>
      <c r="N28" s="32">
        <f t="shared" si="4"/>
        <v>-62.69523081822135</v>
      </c>
      <c r="O28" s="31">
        <f t="shared" si="5"/>
        <v>-65.86126094276558</v>
      </c>
      <c r="P28" s="6"/>
      <c r="Q28" s="33"/>
    </row>
    <row r="29" spans="1:17" ht="12.75">
      <c r="A29" s="7"/>
      <c r="B29" s="29" t="s">
        <v>33</v>
      </c>
      <c r="C29" s="63">
        <v>10000000</v>
      </c>
      <c r="D29" s="64">
        <v>12000000</v>
      </c>
      <c r="E29" s="65">
        <f t="shared" si="0"/>
        <v>2000000</v>
      </c>
      <c r="F29" s="63">
        <v>10000000</v>
      </c>
      <c r="G29" s="64">
        <v>2092000</v>
      </c>
      <c r="H29" s="65">
        <f t="shared" si="1"/>
        <v>-7908000</v>
      </c>
      <c r="I29" s="65">
        <v>2188232</v>
      </c>
      <c r="J29" s="30">
        <f t="shared" si="2"/>
        <v>20</v>
      </c>
      <c r="K29" s="31">
        <f t="shared" si="3"/>
        <v>-79.08</v>
      </c>
      <c r="L29" s="84">
        <v>182816936</v>
      </c>
      <c r="M29" s="85">
        <v>172816916</v>
      </c>
      <c r="N29" s="32">
        <f t="shared" si="4"/>
        <v>1.0939905480091845</v>
      </c>
      <c r="O29" s="31">
        <f t="shared" si="5"/>
        <v>-4.575940933930333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182816936</v>
      </c>
      <c r="M30" s="85">
        <v>172816916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49767700</v>
      </c>
      <c r="E31" s="65">
        <f t="shared" si="0"/>
        <v>49767700</v>
      </c>
      <c r="F31" s="63">
        <v>0</v>
      </c>
      <c r="G31" s="64">
        <v>52057015</v>
      </c>
      <c r="H31" s="65">
        <f t="shared" si="1"/>
        <v>52057015</v>
      </c>
      <c r="I31" s="65">
        <v>54451639</v>
      </c>
      <c r="J31" s="30">
        <f t="shared" si="2"/>
        <v>0</v>
      </c>
      <c r="K31" s="31">
        <f t="shared" si="3"/>
        <v>0</v>
      </c>
      <c r="L31" s="84">
        <v>182816936</v>
      </c>
      <c r="M31" s="85">
        <v>172816916</v>
      </c>
      <c r="N31" s="32">
        <f t="shared" si="4"/>
        <v>27.222696698078348</v>
      </c>
      <c r="O31" s="31">
        <f t="shared" si="5"/>
        <v>30.12263857318227</v>
      </c>
      <c r="P31" s="6"/>
      <c r="Q31" s="33"/>
    </row>
    <row r="32" spans="1:17" ht="12.75">
      <c r="A32" s="7"/>
      <c r="B32" s="29" t="s">
        <v>36</v>
      </c>
      <c r="C32" s="63">
        <v>25000000</v>
      </c>
      <c r="D32" s="64">
        <v>114449236</v>
      </c>
      <c r="E32" s="65">
        <f t="shared" si="0"/>
        <v>89449236</v>
      </c>
      <c r="F32" s="63">
        <v>30000000</v>
      </c>
      <c r="G32" s="64">
        <v>117621901</v>
      </c>
      <c r="H32" s="65">
        <f t="shared" si="1"/>
        <v>87621901</v>
      </c>
      <c r="I32" s="65">
        <v>123032510</v>
      </c>
      <c r="J32" s="30">
        <f t="shared" si="2"/>
        <v>357.796944</v>
      </c>
      <c r="K32" s="31">
        <f t="shared" si="3"/>
        <v>292.0730033333333</v>
      </c>
      <c r="L32" s="84">
        <v>182816936</v>
      </c>
      <c r="M32" s="85">
        <v>172816916</v>
      </c>
      <c r="N32" s="32">
        <f t="shared" si="4"/>
        <v>48.92830935532144</v>
      </c>
      <c r="O32" s="31">
        <f t="shared" si="5"/>
        <v>50.70215522188811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156217500</v>
      </c>
      <c r="D33" s="82">
        <v>182816936</v>
      </c>
      <c r="E33" s="83">
        <f t="shared" si="0"/>
        <v>26599436</v>
      </c>
      <c r="F33" s="81">
        <f>SUM(F28:F32)</f>
        <v>154865400</v>
      </c>
      <c r="G33" s="82">
        <v>172816916</v>
      </c>
      <c r="H33" s="83">
        <f t="shared" si="1"/>
        <v>17951516</v>
      </c>
      <c r="I33" s="83">
        <v>180766497</v>
      </c>
      <c r="J33" s="58">
        <f t="shared" si="2"/>
        <v>17.027180693584263</v>
      </c>
      <c r="K33" s="59">
        <f t="shared" si="3"/>
        <v>11.591689299223713</v>
      </c>
      <c r="L33" s="96">
        <v>182816936</v>
      </c>
      <c r="M33" s="97">
        <v>172816916</v>
      </c>
      <c r="N33" s="60">
        <f t="shared" si="4"/>
        <v>14.549765783187615</v>
      </c>
      <c r="O33" s="59">
        <f t="shared" si="5"/>
        <v>10.387591918374472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82832424</v>
      </c>
      <c r="D8" s="64">
        <v>69800760</v>
      </c>
      <c r="E8" s="65">
        <f>($D8-$C8)</f>
        <v>-13031664</v>
      </c>
      <c r="F8" s="63">
        <v>55033104</v>
      </c>
      <c r="G8" s="64">
        <v>73011636</v>
      </c>
      <c r="H8" s="65">
        <f>($G8-$F8)</f>
        <v>17978532</v>
      </c>
      <c r="I8" s="65">
        <v>76370160</v>
      </c>
      <c r="J8" s="30">
        <f>IF($C8=0,0,($E8/$C8)*100)</f>
        <v>-15.732563856878073</v>
      </c>
      <c r="K8" s="31">
        <f>IF($F8=0,0,($H8/$F8)*100)</f>
        <v>32.66857708044235</v>
      </c>
      <c r="L8" s="84">
        <v>659449212</v>
      </c>
      <c r="M8" s="85">
        <v>695792364</v>
      </c>
      <c r="N8" s="32">
        <f>IF($L8=0,0,($E8/$L8)*100)</f>
        <v>-1.9761436912597297</v>
      </c>
      <c r="O8" s="31">
        <f>IF($M8=0,0,($H8/$M8)*100)</f>
        <v>2.5838932604325047</v>
      </c>
      <c r="P8" s="6"/>
      <c r="Q8" s="33"/>
    </row>
    <row r="9" spans="1:17" ht="12.75">
      <c r="A9" s="3"/>
      <c r="B9" s="29" t="s">
        <v>16</v>
      </c>
      <c r="C9" s="63">
        <v>224751936</v>
      </c>
      <c r="D9" s="64">
        <v>236342100</v>
      </c>
      <c r="E9" s="65">
        <f>($D9-$C9)</f>
        <v>11590164</v>
      </c>
      <c r="F9" s="63">
        <v>236465220</v>
      </c>
      <c r="G9" s="64">
        <v>247213848</v>
      </c>
      <c r="H9" s="65">
        <f>($G9-$F9)</f>
        <v>10748628</v>
      </c>
      <c r="I9" s="65">
        <v>258585684</v>
      </c>
      <c r="J9" s="30">
        <f>IF($C9=0,0,($E9/$C9)*100)</f>
        <v>5.15686948298412</v>
      </c>
      <c r="K9" s="31">
        <f>IF($F9=0,0,($H9/$F9)*100)</f>
        <v>4.54554289210058</v>
      </c>
      <c r="L9" s="84">
        <v>659449212</v>
      </c>
      <c r="M9" s="85">
        <v>695792364</v>
      </c>
      <c r="N9" s="32">
        <f>IF($L9=0,0,($E9/$L9)*100)</f>
        <v>1.7575521797727163</v>
      </c>
      <c r="O9" s="31">
        <f>IF($M9=0,0,($H9/$M9)*100)</f>
        <v>1.5448039610851494</v>
      </c>
      <c r="P9" s="6"/>
      <c r="Q9" s="33"/>
    </row>
    <row r="10" spans="1:17" ht="12.75">
      <c r="A10" s="3"/>
      <c r="B10" s="29" t="s">
        <v>17</v>
      </c>
      <c r="C10" s="63">
        <v>316247791</v>
      </c>
      <c r="D10" s="64">
        <v>353306352</v>
      </c>
      <c r="E10" s="65">
        <f aca="true" t="shared" si="0" ref="E10:E33">($D10-$C10)</f>
        <v>37058561</v>
      </c>
      <c r="F10" s="63">
        <v>331338960</v>
      </c>
      <c r="G10" s="64">
        <v>375566880</v>
      </c>
      <c r="H10" s="65">
        <f aca="true" t="shared" si="1" ref="H10:H33">($G10-$F10)</f>
        <v>44227920</v>
      </c>
      <c r="I10" s="65">
        <v>402807864</v>
      </c>
      <c r="J10" s="30">
        <f aca="true" t="shared" si="2" ref="J10:J33">IF($C10=0,0,($E10/$C10)*100)</f>
        <v>11.71820390675867</v>
      </c>
      <c r="K10" s="31">
        <f aca="true" t="shared" si="3" ref="K10:K33">IF($F10=0,0,($H10/$F10)*100)</f>
        <v>13.348240122441382</v>
      </c>
      <c r="L10" s="84">
        <v>659449212</v>
      </c>
      <c r="M10" s="85">
        <v>695792364</v>
      </c>
      <c r="N10" s="32">
        <f aca="true" t="shared" si="4" ref="N10:N33">IF($L10=0,0,($E10/$L10)*100)</f>
        <v>5.619623213682754</v>
      </c>
      <c r="O10" s="31">
        <f aca="true" t="shared" si="5" ref="O10:O33">IF($M10=0,0,($H10/$M10)*100)</f>
        <v>6.3564825209838025</v>
      </c>
      <c r="P10" s="6"/>
      <c r="Q10" s="33"/>
    </row>
    <row r="11" spans="1:17" ht="16.5">
      <c r="A11" s="7"/>
      <c r="B11" s="34" t="s">
        <v>18</v>
      </c>
      <c r="C11" s="66">
        <f>SUM(C8:C10)</f>
        <v>623832151</v>
      </c>
      <c r="D11" s="67">
        <v>659449212</v>
      </c>
      <c r="E11" s="68">
        <f t="shared" si="0"/>
        <v>35617061</v>
      </c>
      <c r="F11" s="66">
        <f>SUM(F8:F10)</f>
        <v>622837284</v>
      </c>
      <c r="G11" s="67">
        <v>695792364</v>
      </c>
      <c r="H11" s="68">
        <f t="shared" si="1"/>
        <v>72955080</v>
      </c>
      <c r="I11" s="68">
        <v>737763708</v>
      </c>
      <c r="J11" s="35">
        <f t="shared" si="2"/>
        <v>5.709398103785773</v>
      </c>
      <c r="K11" s="36">
        <f t="shared" si="3"/>
        <v>11.713345021907841</v>
      </c>
      <c r="L11" s="86">
        <v>659449212</v>
      </c>
      <c r="M11" s="87">
        <v>695792364</v>
      </c>
      <c r="N11" s="37">
        <f t="shared" si="4"/>
        <v>5.401031702195741</v>
      </c>
      <c r="O11" s="36">
        <f t="shared" si="5"/>
        <v>10.485179742501458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166543848</v>
      </c>
      <c r="D13" s="64">
        <v>199074096</v>
      </c>
      <c r="E13" s="65">
        <f t="shared" si="0"/>
        <v>32530248</v>
      </c>
      <c r="F13" s="63">
        <v>175537236</v>
      </c>
      <c r="G13" s="64">
        <v>213084204</v>
      </c>
      <c r="H13" s="65">
        <f t="shared" si="1"/>
        <v>37546968</v>
      </c>
      <c r="I13" s="65">
        <v>228032016</v>
      </c>
      <c r="J13" s="30">
        <f t="shared" si="2"/>
        <v>19.532542565006665</v>
      </c>
      <c r="K13" s="31">
        <f t="shared" si="3"/>
        <v>21.389745478275618</v>
      </c>
      <c r="L13" s="84">
        <v>762980040</v>
      </c>
      <c r="M13" s="85">
        <v>836659680</v>
      </c>
      <c r="N13" s="32">
        <f t="shared" si="4"/>
        <v>4.263577851918643</v>
      </c>
      <c r="O13" s="31">
        <f t="shared" si="5"/>
        <v>4.487722893494761</v>
      </c>
      <c r="P13" s="6"/>
      <c r="Q13" s="33"/>
    </row>
    <row r="14" spans="1:17" ht="12.75">
      <c r="A14" s="3"/>
      <c r="B14" s="29" t="s">
        <v>21</v>
      </c>
      <c r="C14" s="63">
        <v>54177996</v>
      </c>
      <c r="D14" s="64">
        <v>84000012</v>
      </c>
      <c r="E14" s="65">
        <f t="shared" si="0"/>
        <v>29822016</v>
      </c>
      <c r="F14" s="63">
        <v>56995260</v>
      </c>
      <c r="G14" s="64">
        <v>87863988</v>
      </c>
      <c r="H14" s="65">
        <f t="shared" si="1"/>
        <v>30868728</v>
      </c>
      <c r="I14" s="65">
        <v>91905744</v>
      </c>
      <c r="J14" s="30">
        <f t="shared" si="2"/>
        <v>55.044516596737914</v>
      </c>
      <c r="K14" s="31">
        <f t="shared" si="3"/>
        <v>54.16016700336134</v>
      </c>
      <c r="L14" s="84">
        <v>762980040</v>
      </c>
      <c r="M14" s="85">
        <v>836659680</v>
      </c>
      <c r="N14" s="32">
        <f t="shared" si="4"/>
        <v>3.9086233500944534</v>
      </c>
      <c r="O14" s="31">
        <f t="shared" si="5"/>
        <v>3.6895202120891013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762980040</v>
      </c>
      <c r="M15" s="85">
        <v>836659680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128262048</v>
      </c>
      <c r="D16" s="64">
        <v>165000000</v>
      </c>
      <c r="E16" s="65">
        <f t="shared" si="0"/>
        <v>36737952</v>
      </c>
      <c r="F16" s="63">
        <v>134931672</v>
      </c>
      <c r="G16" s="64">
        <v>172590000</v>
      </c>
      <c r="H16" s="65">
        <f t="shared" si="1"/>
        <v>37658328</v>
      </c>
      <c r="I16" s="65">
        <v>180874320</v>
      </c>
      <c r="J16" s="30">
        <f t="shared" si="2"/>
        <v>28.642885851939614</v>
      </c>
      <c r="K16" s="31">
        <f t="shared" si="3"/>
        <v>27.909183545876466</v>
      </c>
      <c r="L16" s="84">
        <v>762980040</v>
      </c>
      <c r="M16" s="85">
        <v>836659680</v>
      </c>
      <c r="N16" s="32">
        <f t="shared" si="4"/>
        <v>4.81506069280659</v>
      </c>
      <c r="O16" s="31">
        <f t="shared" si="5"/>
        <v>4.501032964801173</v>
      </c>
      <c r="P16" s="6"/>
      <c r="Q16" s="33"/>
    </row>
    <row r="17" spans="1:17" ht="12.75">
      <c r="A17" s="3"/>
      <c r="B17" s="29" t="s">
        <v>23</v>
      </c>
      <c r="C17" s="63">
        <v>271468615</v>
      </c>
      <c r="D17" s="64">
        <v>314905932</v>
      </c>
      <c r="E17" s="65">
        <f t="shared" si="0"/>
        <v>43437317</v>
      </c>
      <c r="F17" s="63">
        <v>286227101</v>
      </c>
      <c r="G17" s="64">
        <v>363121488</v>
      </c>
      <c r="H17" s="65">
        <f t="shared" si="1"/>
        <v>76894387</v>
      </c>
      <c r="I17" s="65">
        <v>341226936</v>
      </c>
      <c r="J17" s="42">
        <f t="shared" si="2"/>
        <v>16.000861462383046</v>
      </c>
      <c r="K17" s="31">
        <f t="shared" si="3"/>
        <v>26.864817039110495</v>
      </c>
      <c r="L17" s="88">
        <v>762980040</v>
      </c>
      <c r="M17" s="85">
        <v>836659680</v>
      </c>
      <c r="N17" s="32">
        <f t="shared" si="4"/>
        <v>5.693113151426609</v>
      </c>
      <c r="O17" s="31">
        <f t="shared" si="5"/>
        <v>9.190640930611117</v>
      </c>
      <c r="P17" s="6"/>
      <c r="Q17" s="33"/>
    </row>
    <row r="18" spans="1:17" ht="16.5">
      <c r="A18" s="3"/>
      <c r="B18" s="34" t="s">
        <v>24</v>
      </c>
      <c r="C18" s="66">
        <f>SUM(C13:C17)</f>
        <v>620452507</v>
      </c>
      <c r="D18" s="67">
        <v>762980040</v>
      </c>
      <c r="E18" s="68">
        <f t="shared" si="0"/>
        <v>142527533</v>
      </c>
      <c r="F18" s="66">
        <f>SUM(F13:F17)</f>
        <v>653691269</v>
      </c>
      <c r="G18" s="67">
        <v>836659680</v>
      </c>
      <c r="H18" s="68">
        <f t="shared" si="1"/>
        <v>182968411</v>
      </c>
      <c r="I18" s="68">
        <v>842039016</v>
      </c>
      <c r="J18" s="43">
        <f t="shared" si="2"/>
        <v>22.97154599135176</v>
      </c>
      <c r="K18" s="36">
        <f t="shared" si="3"/>
        <v>27.99003439037825</v>
      </c>
      <c r="L18" s="89">
        <v>762980040</v>
      </c>
      <c r="M18" s="87">
        <v>836659680</v>
      </c>
      <c r="N18" s="37">
        <f t="shared" si="4"/>
        <v>18.680375046246294</v>
      </c>
      <c r="O18" s="36">
        <f t="shared" si="5"/>
        <v>21.868917000996152</v>
      </c>
      <c r="P18" s="6"/>
      <c r="Q18" s="38"/>
    </row>
    <row r="19" spans="1:17" ht="16.5">
      <c r="A19" s="44"/>
      <c r="B19" s="45" t="s">
        <v>25</v>
      </c>
      <c r="C19" s="72">
        <f>C11-C18</f>
        <v>3379644</v>
      </c>
      <c r="D19" s="73">
        <v>-103530828</v>
      </c>
      <c r="E19" s="74">
        <f t="shared" si="0"/>
        <v>-106910472</v>
      </c>
      <c r="F19" s="75">
        <f>F11-F18</f>
        <v>-30853985</v>
      </c>
      <c r="G19" s="76">
        <v>-140867316</v>
      </c>
      <c r="H19" s="77">
        <f t="shared" si="1"/>
        <v>-110013331</v>
      </c>
      <c r="I19" s="77">
        <v>-104275308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158856672</v>
      </c>
      <c r="M22" s="85">
        <v>226729464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24330012</v>
      </c>
      <c r="D23" s="64">
        <v>3500004</v>
      </c>
      <c r="E23" s="65">
        <f t="shared" si="0"/>
        <v>-20830008</v>
      </c>
      <c r="F23" s="63">
        <v>22161000</v>
      </c>
      <c r="G23" s="64">
        <v>6330000</v>
      </c>
      <c r="H23" s="65">
        <f t="shared" si="1"/>
        <v>-15831000</v>
      </c>
      <c r="I23" s="65">
        <v>3000000</v>
      </c>
      <c r="J23" s="30">
        <f t="shared" si="2"/>
        <v>-85.61445838990956</v>
      </c>
      <c r="K23" s="31">
        <f t="shared" si="3"/>
        <v>-71.43630702585624</v>
      </c>
      <c r="L23" s="84">
        <v>158856672</v>
      </c>
      <c r="M23" s="85">
        <v>226729464</v>
      </c>
      <c r="N23" s="32">
        <f t="shared" si="4"/>
        <v>-13.112453973604584</v>
      </c>
      <c r="O23" s="31">
        <f t="shared" si="5"/>
        <v>-6.982330271816811</v>
      </c>
      <c r="P23" s="6"/>
      <c r="Q23" s="33"/>
    </row>
    <row r="24" spans="1:17" ht="12.75">
      <c r="A24" s="7"/>
      <c r="B24" s="29" t="s">
        <v>29</v>
      </c>
      <c r="C24" s="63">
        <v>62753700</v>
      </c>
      <c r="D24" s="64">
        <v>155356668</v>
      </c>
      <c r="E24" s="65">
        <f t="shared" si="0"/>
        <v>92602968</v>
      </c>
      <c r="F24" s="63">
        <v>86941080</v>
      </c>
      <c r="G24" s="64">
        <v>220399464</v>
      </c>
      <c r="H24" s="65">
        <f t="shared" si="1"/>
        <v>133458384</v>
      </c>
      <c r="I24" s="65">
        <v>286631748</v>
      </c>
      <c r="J24" s="30">
        <f t="shared" si="2"/>
        <v>147.56574990797355</v>
      </c>
      <c r="K24" s="31">
        <f t="shared" si="3"/>
        <v>153.50440091151387</v>
      </c>
      <c r="L24" s="84">
        <v>158856672</v>
      </c>
      <c r="M24" s="85">
        <v>226729464</v>
      </c>
      <c r="N24" s="32">
        <f t="shared" si="4"/>
        <v>58.29340803513748</v>
      </c>
      <c r="O24" s="31">
        <f t="shared" si="5"/>
        <v>58.862391171180114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158856672</v>
      </c>
      <c r="M25" s="85">
        <v>226729464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87083712</v>
      </c>
      <c r="D26" s="67">
        <v>158856672</v>
      </c>
      <c r="E26" s="68">
        <f t="shared" si="0"/>
        <v>71772960</v>
      </c>
      <c r="F26" s="66">
        <f>SUM(F22:F24)</f>
        <v>109102080</v>
      </c>
      <c r="G26" s="67">
        <v>226729464</v>
      </c>
      <c r="H26" s="68">
        <f t="shared" si="1"/>
        <v>117627384</v>
      </c>
      <c r="I26" s="68">
        <v>289631748</v>
      </c>
      <c r="J26" s="43">
        <f t="shared" si="2"/>
        <v>82.4183516660383</v>
      </c>
      <c r="K26" s="36">
        <f t="shared" si="3"/>
        <v>107.81406184006758</v>
      </c>
      <c r="L26" s="89">
        <v>158856672</v>
      </c>
      <c r="M26" s="87">
        <v>226729464</v>
      </c>
      <c r="N26" s="37">
        <f t="shared" si="4"/>
        <v>45.1809540615329</v>
      </c>
      <c r="O26" s="36">
        <f t="shared" si="5"/>
        <v>51.8800608993633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2400000</v>
      </c>
      <c r="D28" s="64">
        <v>56360004</v>
      </c>
      <c r="E28" s="65">
        <f t="shared" si="0"/>
        <v>53960004</v>
      </c>
      <c r="F28" s="63">
        <v>0</v>
      </c>
      <c r="G28" s="64">
        <v>105735000</v>
      </c>
      <c r="H28" s="65">
        <f t="shared" si="1"/>
        <v>105735000</v>
      </c>
      <c r="I28" s="65">
        <v>167124996</v>
      </c>
      <c r="J28" s="30">
        <f t="shared" si="2"/>
        <v>2248.3335</v>
      </c>
      <c r="K28" s="31">
        <f t="shared" si="3"/>
        <v>0</v>
      </c>
      <c r="L28" s="84">
        <v>158856672</v>
      </c>
      <c r="M28" s="85">
        <v>226729464</v>
      </c>
      <c r="N28" s="32">
        <f t="shared" si="4"/>
        <v>33.96772909859273</v>
      </c>
      <c r="O28" s="31">
        <f t="shared" si="5"/>
        <v>46.63487406294931</v>
      </c>
      <c r="P28" s="6"/>
      <c r="Q28" s="33"/>
    </row>
    <row r="29" spans="1:17" ht="12.75">
      <c r="A29" s="7"/>
      <c r="B29" s="29" t="s">
        <v>33</v>
      </c>
      <c r="C29" s="63">
        <v>43010004</v>
      </c>
      <c r="D29" s="64">
        <v>16939992</v>
      </c>
      <c r="E29" s="65">
        <f t="shared" si="0"/>
        <v>-26070012</v>
      </c>
      <c r="F29" s="63">
        <v>50941008</v>
      </c>
      <c r="G29" s="64">
        <v>20000004</v>
      </c>
      <c r="H29" s="65">
        <f t="shared" si="1"/>
        <v>-30941004</v>
      </c>
      <c r="I29" s="65">
        <v>20048004</v>
      </c>
      <c r="J29" s="30">
        <f t="shared" si="2"/>
        <v>-60.613833004991115</v>
      </c>
      <c r="K29" s="31">
        <f t="shared" si="3"/>
        <v>-60.73889232816123</v>
      </c>
      <c r="L29" s="84">
        <v>158856672</v>
      </c>
      <c r="M29" s="85">
        <v>226729464</v>
      </c>
      <c r="N29" s="32">
        <f t="shared" si="4"/>
        <v>-16.411027419735948</v>
      </c>
      <c r="O29" s="31">
        <f t="shared" si="5"/>
        <v>-13.646662173558527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158856672</v>
      </c>
      <c r="M30" s="85">
        <v>226729464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20987988</v>
      </c>
      <c r="D31" s="64">
        <v>14740932</v>
      </c>
      <c r="E31" s="65">
        <f t="shared" si="0"/>
        <v>-6247056</v>
      </c>
      <c r="F31" s="63">
        <v>23086800</v>
      </c>
      <c r="G31" s="64">
        <v>32374452</v>
      </c>
      <c r="H31" s="65">
        <f t="shared" si="1"/>
        <v>9287652</v>
      </c>
      <c r="I31" s="65">
        <v>34018752</v>
      </c>
      <c r="J31" s="30">
        <f t="shared" si="2"/>
        <v>-29.764911243517005</v>
      </c>
      <c r="K31" s="31">
        <f t="shared" si="3"/>
        <v>40.2292738707833</v>
      </c>
      <c r="L31" s="84">
        <v>158856672</v>
      </c>
      <c r="M31" s="85">
        <v>226729464</v>
      </c>
      <c r="N31" s="32">
        <f t="shared" si="4"/>
        <v>-3.9325109366511213</v>
      </c>
      <c r="O31" s="31">
        <f t="shared" si="5"/>
        <v>4.096358645297199</v>
      </c>
      <c r="P31" s="6"/>
      <c r="Q31" s="33"/>
    </row>
    <row r="32" spans="1:17" ht="12.75">
      <c r="A32" s="7"/>
      <c r="B32" s="29" t="s">
        <v>36</v>
      </c>
      <c r="C32" s="63">
        <v>26555720</v>
      </c>
      <c r="D32" s="64">
        <v>70815744</v>
      </c>
      <c r="E32" s="65">
        <f t="shared" si="0"/>
        <v>44260024</v>
      </c>
      <c r="F32" s="63">
        <v>35074272</v>
      </c>
      <c r="G32" s="64">
        <v>68620008</v>
      </c>
      <c r="H32" s="65">
        <f t="shared" si="1"/>
        <v>33545736</v>
      </c>
      <c r="I32" s="65">
        <v>68439996</v>
      </c>
      <c r="J32" s="30">
        <f t="shared" si="2"/>
        <v>166.6685143539697</v>
      </c>
      <c r="K32" s="31">
        <f t="shared" si="3"/>
        <v>95.64200220606148</v>
      </c>
      <c r="L32" s="84">
        <v>158856672</v>
      </c>
      <c r="M32" s="85">
        <v>226729464</v>
      </c>
      <c r="N32" s="32">
        <f t="shared" si="4"/>
        <v>27.86160848188989</v>
      </c>
      <c r="O32" s="31">
        <f t="shared" si="5"/>
        <v>14.79549036467532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92953712</v>
      </c>
      <c r="D33" s="82">
        <v>158856672</v>
      </c>
      <c r="E33" s="83">
        <f t="shared" si="0"/>
        <v>65902960</v>
      </c>
      <c r="F33" s="81">
        <f>SUM(F28:F32)</f>
        <v>109102080</v>
      </c>
      <c r="G33" s="82">
        <v>226729464</v>
      </c>
      <c r="H33" s="83">
        <f t="shared" si="1"/>
        <v>117627384</v>
      </c>
      <c r="I33" s="83">
        <v>289631748</v>
      </c>
      <c r="J33" s="58">
        <f t="shared" si="2"/>
        <v>70.89868557374018</v>
      </c>
      <c r="K33" s="59">
        <f t="shared" si="3"/>
        <v>107.81406184006758</v>
      </c>
      <c r="L33" s="96">
        <v>158856672</v>
      </c>
      <c r="M33" s="97">
        <v>226729464</v>
      </c>
      <c r="N33" s="60">
        <f t="shared" si="4"/>
        <v>41.485799224095544</v>
      </c>
      <c r="O33" s="59">
        <f t="shared" si="5"/>
        <v>51.8800608993633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69828588</v>
      </c>
      <c r="D8" s="64">
        <v>65618242</v>
      </c>
      <c r="E8" s="65">
        <f>($D8-$C8)</f>
        <v>-4210346</v>
      </c>
      <c r="F8" s="63">
        <v>74646732</v>
      </c>
      <c r="G8" s="64">
        <v>68636681</v>
      </c>
      <c r="H8" s="65">
        <f>($G8-$F8)</f>
        <v>-6010051</v>
      </c>
      <c r="I8" s="65">
        <v>71793970</v>
      </c>
      <c r="J8" s="30">
        <f>IF($C8=0,0,($E8/$C8)*100)</f>
        <v>-6.0295448047725095</v>
      </c>
      <c r="K8" s="31">
        <f>IF($F8=0,0,($H8/$F8)*100)</f>
        <v>-8.051325006431629</v>
      </c>
      <c r="L8" s="84">
        <v>374023958</v>
      </c>
      <c r="M8" s="85">
        <v>393028122</v>
      </c>
      <c r="N8" s="32">
        <f>IF($L8=0,0,($E8/$L8)*100)</f>
        <v>-1.1256888522633088</v>
      </c>
      <c r="O8" s="31">
        <f>IF($M8=0,0,($H8/$M8)*100)</f>
        <v>-1.5291656407222687</v>
      </c>
      <c r="P8" s="6"/>
      <c r="Q8" s="33"/>
    </row>
    <row r="9" spans="1:17" ht="12.75">
      <c r="A9" s="3"/>
      <c r="B9" s="29" t="s">
        <v>16</v>
      </c>
      <c r="C9" s="63">
        <v>133599180</v>
      </c>
      <c r="D9" s="64">
        <v>116471382</v>
      </c>
      <c r="E9" s="65">
        <f>($D9-$C9)</f>
        <v>-17127798</v>
      </c>
      <c r="F9" s="63">
        <v>142817496</v>
      </c>
      <c r="G9" s="64">
        <v>122916468</v>
      </c>
      <c r="H9" s="65">
        <f>($G9-$F9)</f>
        <v>-19901028</v>
      </c>
      <c r="I9" s="65">
        <v>129740011</v>
      </c>
      <c r="J9" s="30">
        <f>IF($C9=0,0,($E9/$C9)*100)</f>
        <v>-12.820286771221202</v>
      </c>
      <c r="K9" s="31">
        <f>IF($F9=0,0,($H9/$F9)*100)</f>
        <v>-13.93458683801598</v>
      </c>
      <c r="L9" s="84">
        <v>374023958</v>
      </c>
      <c r="M9" s="85">
        <v>393028122</v>
      </c>
      <c r="N9" s="32">
        <f>IF($L9=0,0,($E9/$L9)*100)</f>
        <v>-4.579331787083008</v>
      </c>
      <c r="O9" s="31">
        <f>IF($M9=0,0,($H9/$M9)*100)</f>
        <v>-5.063512478122368</v>
      </c>
      <c r="P9" s="6"/>
      <c r="Q9" s="33"/>
    </row>
    <row r="10" spans="1:17" ht="12.75">
      <c r="A10" s="3"/>
      <c r="B10" s="29" t="s">
        <v>17</v>
      </c>
      <c r="C10" s="63">
        <v>186109500</v>
      </c>
      <c r="D10" s="64">
        <v>191934334</v>
      </c>
      <c r="E10" s="65">
        <f aca="true" t="shared" si="0" ref="E10:E33">($D10-$C10)</f>
        <v>5824834</v>
      </c>
      <c r="F10" s="63">
        <v>198951048</v>
      </c>
      <c r="G10" s="64">
        <v>201474973</v>
      </c>
      <c r="H10" s="65">
        <f aca="true" t="shared" si="1" ref="H10:H33">($G10-$F10)</f>
        <v>2523925</v>
      </c>
      <c r="I10" s="65">
        <v>213108902</v>
      </c>
      <c r="J10" s="30">
        <f aca="true" t="shared" si="2" ref="J10:J33">IF($C10=0,0,($E10/$C10)*100)</f>
        <v>3.1297886459315616</v>
      </c>
      <c r="K10" s="31">
        <f aca="true" t="shared" si="3" ref="K10:K33">IF($F10=0,0,($H10/$F10)*100)</f>
        <v>1.2686160869079715</v>
      </c>
      <c r="L10" s="84">
        <v>374023958</v>
      </c>
      <c r="M10" s="85">
        <v>393028122</v>
      </c>
      <c r="N10" s="32">
        <f aca="true" t="shared" si="4" ref="N10:N33">IF($L10=0,0,($E10/$L10)*100)</f>
        <v>1.5573424844619177</v>
      </c>
      <c r="O10" s="31">
        <f aca="true" t="shared" si="5" ref="O10:O33">IF($M10=0,0,($H10/$M10)*100)</f>
        <v>0.6421741495637812</v>
      </c>
      <c r="P10" s="6"/>
      <c r="Q10" s="33"/>
    </row>
    <row r="11" spans="1:17" ht="16.5">
      <c r="A11" s="7"/>
      <c r="B11" s="34" t="s">
        <v>18</v>
      </c>
      <c r="C11" s="66">
        <f>SUM(C8:C10)</f>
        <v>389537268</v>
      </c>
      <c r="D11" s="67">
        <v>374023958</v>
      </c>
      <c r="E11" s="68">
        <f t="shared" si="0"/>
        <v>-15513310</v>
      </c>
      <c r="F11" s="66">
        <f>SUM(F8:F10)</f>
        <v>416415276</v>
      </c>
      <c r="G11" s="67">
        <v>393028122</v>
      </c>
      <c r="H11" s="68">
        <f t="shared" si="1"/>
        <v>-23387154</v>
      </c>
      <c r="I11" s="68">
        <v>414642883</v>
      </c>
      <c r="J11" s="35">
        <f t="shared" si="2"/>
        <v>-3.982496996924053</v>
      </c>
      <c r="K11" s="36">
        <f t="shared" si="3"/>
        <v>-5.616305488274162</v>
      </c>
      <c r="L11" s="86">
        <v>374023958</v>
      </c>
      <c r="M11" s="87">
        <v>393028122</v>
      </c>
      <c r="N11" s="37">
        <f t="shared" si="4"/>
        <v>-4.147678154884399</v>
      </c>
      <c r="O11" s="36">
        <f t="shared" si="5"/>
        <v>-5.950503969280855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100384380</v>
      </c>
      <c r="D13" s="64">
        <v>96753000</v>
      </c>
      <c r="E13" s="65">
        <f t="shared" si="0"/>
        <v>-3631380</v>
      </c>
      <c r="F13" s="63">
        <v>107310636</v>
      </c>
      <c r="G13" s="64">
        <v>102800068</v>
      </c>
      <c r="H13" s="65">
        <f t="shared" si="1"/>
        <v>-4510568</v>
      </c>
      <c r="I13" s="65">
        <v>109234842</v>
      </c>
      <c r="J13" s="30">
        <f t="shared" si="2"/>
        <v>-3.617475149022188</v>
      </c>
      <c r="K13" s="31">
        <f t="shared" si="3"/>
        <v>-4.20328139700896</v>
      </c>
      <c r="L13" s="84">
        <v>424346143</v>
      </c>
      <c r="M13" s="85">
        <v>450097579</v>
      </c>
      <c r="N13" s="32">
        <f t="shared" si="4"/>
        <v>-0.8557589269758014</v>
      </c>
      <c r="O13" s="31">
        <f t="shared" si="5"/>
        <v>-1.0021311401010669</v>
      </c>
      <c r="P13" s="6"/>
      <c r="Q13" s="33"/>
    </row>
    <row r="14" spans="1:17" ht="12.75">
      <c r="A14" s="3"/>
      <c r="B14" s="29" t="s">
        <v>21</v>
      </c>
      <c r="C14" s="63">
        <v>87663660</v>
      </c>
      <c r="D14" s="64">
        <v>77855838</v>
      </c>
      <c r="E14" s="65">
        <f t="shared" si="0"/>
        <v>-9807822</v>
      </c>
      <c r="F14" s="63">
        <v>93712452</v>
      </c>
      <c r="G14" s="64">
        <v>81437535</v>
      </c>
      <c r="H14" s="65">
        <f t="shared" si="1"/>
        <v>-12274917</v>
      </c>
      <c r="I14" s="65">
        <v>85183662</v>
      </c>
      <c r="J14" s="30">
        <f t="shared" si="2"/>
        <v>-11.188013368367235</v>
      </c>
      <c r="K14" s="31">
        <f t="shared" si="3"/>
        <v>-13.098490902788457</v>
      </c>
      <c r="L14" s="84">
        <v>424346143</v>
      </c>
      <c r="M14" s="85">
        <v>450097579</v>
      </c>
      <c r="N14" s="32">
        <f t="shared" si="4"/>
        <v>-2.3112786958923768</v>
      </c>
      <c r="O14" s="31">
        <f t="shared" si="5"/>
        <v>-2.727167968170742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424346143</v>
      </c>
      <c r="M15" s="85">
        <v>450097579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85445148</v>
      </c>
      <c r="D16" s="64">
        <v>92140644</v>
      </c>
      <c r="E16" s="65">
        <f t="shared" si="0"/>
        <v>6695496</v>
      </c>
      <c r="F16" s="63">
        <v>91340844</v>
      </c>
      <c r="G16" s="64">
        <v>96379114</v>
      </c>
      <c r="H16" s="65">
        <f t="shared" si="1"/>
        <v>5038270</v>
      </c>
      <c r="I16" s="65">
        <v>100812553</v>
      </c>
      <c r="J16" s="30">
        <f t="shared" si="2"/>
        <v>7.836016622032184</v>
      </c>
      <c r="K16" s="31">
        <f t="shared" si="3"/>
        <v>5.515900422378405</v>
      </c>
      <c r="L16" s="84">
        <v>424346143</v>
      </c>
      <c r="M16" s="85">
        <v>450097579</v>
      </c>
      <c r="N16" s="32">
        <f t="shared" si="4"/>
        <v>1.57783830734618</v>
      </c>
      <c r="O16" s="31">
        <f t="shared" si="5"/>
        <v>1.1193728282639797</v>
      </c>
      <c r="P16" s="6"/>
      <c r="Q16" s="33"/>
    </row>
    <row r="17" spans="1:17" ht="12.75">
      <c r="A17" s="3"/>
      <c r="B17" s="29" t="s">
        <v>23</v>
      </c>
      <c r="C17" s="63">
        <v>192001872</v>
      </c>
      <c r="D17" s="64">
        <v>157596661</v>
      </c>
      <c r="E17" s="65">
        <f t="shared" si="0"/>
        <v>-34405211</v>
      </c>
      <c r="F17" s="63">
        <v>205250064</v>
      </c>
      <c r="G17" s="64">
        <v>169480862</v>
      </c>
      <c r="H17" s="65">
        <f t="shared" si="1"/>
        <v>-35769202</v>
      </c>
      <c r="I17" s="65">
        <v>169144476</v>
      </c>
      <c r="J17" s="42">
        <f t="shared" si="2"/>
        <v>-17.919206016908003</v>
      </c>
      <c r="K17" s="31">
        <f t="shared" si="3"/>
        <v>-17.42713317741036</v>
      </c>
      <c r="L17" s="88">
        <v>424346143</v>
      </c>
      <c r="M17" s="85">
        <v>450097579</v>
      </c>
      <c r="N17" s="32">
        <f t="shared" si="4"/>
        <v>-8.107817537061955</v>
      </c>
      <c r="O17" s="31">
        <f t="shared" si="5"/>
        <v>-7.946988312949801</v>
      </c>
      <c r="P17" s="6"/>
      <c r="Q17" s="33"/>
    </row>
    <row r="18" spans="1:17" ht="16.5">
      <c r="A18" s="3"/>
      <c r="B18" s="34" t="s">
        <v>24</v>
      </c>
      <c r="C18" s="66">
        <f>SUM(C13:C17)</f>
        <v>465495060</v>
      </c>
      <c r="D18" s="67">
        <v>424346143</v>
      </c>
      <c r="E18" s="68">
        <f t="shared" si="0"/>
        <v>-41148917</v>
      </c>
      <c r="F18" s="66">
        <f>SUM(F13:F17)</f>
        <v>497613996</v>
      </c>
      <c r="G18" s="67">
        <v>450097579</v>
      </c>
      <c r="H18" s="68">
        <f t="shared" si="1"/>
        <v>-47516417</v>
      </c>
      <c r="I18" s="68">
        <v>464375533</v>
      </c>
      <c r="J18" s="43">
        <f t="shared" si="2"/>
        <v>-8.839818192700047</v>
      </c>
      <c r="K18" s="36">
        <f t="shared" si="3"/>
        <v>-9.548850591413027</v>
      </c>
      <c r="L18" s="89">
        <v>424346143</v>
      </c>
      <c r="M18" s="87">
        <v>450097579</v>
      </c>
      <c r="N18" s="37">
        <f t="shared" si="4"/>
        <v>-9.697016852583953</v>
      </c>
      <c r="O18" s="36">
        <f t="shared" si="5"/>
        <v>-10.55691459295763</v>
      </c>
      <c r="P18" s="6"/>
      <c r="Q18" s="38"/>
    </row>
    <row r="19" spans="1:17" ht="16.5">
      <c r="A19" s="44"/>
      <c r="B19" s="45" t="s">
        <v>25</v>
      </c>
      <c r="C19" s="72">
        <f>C11-C18</f>
        <v>-75957792</v>
      </c>
      <c r="D19" s="73">
        <v>-50322185</v>
      </c>
      <c r="E19" s="74">
        <f t="shared" si="0"/>
        <v>25635607</v>
      </c>
      <c r="F19" s="75">
        <f>F11-F18</f>
        <v>-81198720</v>
      </c>
      <c r="G19" s="76">
        <v>-57069457</v>
      </c>
      <c r="H19" s="77">
        <f t="shared" si="1"/>
        <v>24129263</v>
      </c>
      <c r="I19" s="77">
        <v>-49732650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54955550</v>
      </c>
      <c r="M22" s="85">
        <v>57483505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54955550</v>
      </c>
      <c r="M23" s="85">
        <v>57483505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72595944</v>
      </c>
      <c r="D24" s="64">
        <v>54955550</v>
      </c>
      <c r="E24" s="65">
        <f t="shared" si="0"/>
        <v>-17640394</v>
      </c>
      <c r="F24" s="63">
        <v>77605056</v>
      </c>
      <c r="G24" s="64">
        <v>57483505</v>
      </c>
      <c r="H24" s="65">
        <f t="shared" si="1"/>
        <v>-20121551</v>
      </c>
      <c r="I24" s="65">
        <v>60127747</v>
      </c>
      <c r="J24" s="30">
        <f t="shared" si="2"/>
        <v>-24.299420915306232</v>
      </c>
      <c r="K24" s="31">
        <f t="shared" si="3"/>
        <v>-25.928144423992165</v>
      </c>
      <c r="L24" s="84">
        <v>54955550</v>
      </c>
      <c r="M24" s="85">
        <v>57483505</v>
      </c>
      <c r="N24" s="32">
        <f t="shared" si="4"/>
        <v>-32.09938577632286</v>
      </c>
      <c r="O24" s="31">
        <f t="shared" si="5"/>
        <v>-35.00404333382246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54955550</v>
      </c>
      <c r="M25" s="85">
        <v>57483505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72595944</v>
      </c>
      <c r="D26" s="67">
        <v>54955550</v>
      </c>
      <c r="E26" s="68">
        <f t="shared" si="0"/>
        <v>-17640394</v>
      </c>
      <c r="F26" s="66">
        <f>SUM(F22:F24)</f>
        <v>77605056</v>
      </c>
      <c r="G26" s="67">
        <v>57483505</v>
      </c>
      <c r="H26" s="68">
        <f t="shared" si="1"/>
        <v>-20121551</v>
      </c>
      <c r="I26" s="68">
        <v>60127747</v>
      </c>
      <c r="J26" s="43">
        <f t="shared" si="2"/>
        <v>-24.299420915306232</v>
      </c>
      <c r="K26" s="36">
        <f t="shared" si="3"/>
        <v>-25.928144423992165</v>
      </c>
      <c r="L26" s="89">
        <v>54955550</v>
      </c>
      <c r="M26" s="87">
        <v>57483505</v>
      </c>
      <c r="N26" s="37">
        <f t="shared" si="4"/>
        <v>-32.09938577632286</v>
      </c>
      <c r="O26" s="36">
        <f t="shared" si="5"/>
        <v>-35.00404333382246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48660948</v>
      </c>
      <c r="D28" s="64">
        <v>34000000</v>
      </c>
      <c r="E28" s="65">
        <f t="shared" si="0"/>
        <v>-14660948</v>
      </c>
      <c r="F28" s="63">
        <v>52018548</v>
      </c>
      <c r="G28" s="64">
        <v>35564000</v>
      </c>
      <c r="H28" s="65">
        <f t="shared" si="1"/>
        <v>-16454548</v>
      </c>
      <c r="I28" s="65">
        <v>37199944</v>
      </c>
      <c r="J28" s="30">
        <f t="shared" si="2"/>
        <v>-30.12877595397443</v>
      </c>
      <c r="K28" s="31">
        <f t="shared" si="3"/>
        <v>-31.6320786193417</v>
      </c>
      <c r="L28" s="84">
        <v>62955550</v>
      </c>
      <c r="M28" s="85">
        <v>65851505</v>
      </c>
      <c r="N28" s="32">
        <f t="shared" si="4"/>
        <v>-23.287776852080555</v>
      </c>
      <c r="O28" s="31">
        <f t="shared" si="5"/>
        <v>-24.987352984567323</v>
      </c>
      <c r="P28" s="6"/>
      <c r="Q28" s="33"/>
    </row>
    <row r="29" spans="1:17" ht="12.75">
      <c r="A29" s="7"/>
      <c r="B29" s="29" t="s">
        <v>33</v>
      </c>
      <c r="C29" s="63">
        <v>4713984</v>
      </c>
      <c r="D29" s="64">
        <v>0</v>
      </c>
      <c r="E29" s="65">
        <f t="shared" si="0"/>
        <v>-4713984</v>
      </c>
      <c r="F29" s="63">
        <v>5039244</v>
      </c>
      <c r="G29" s="64">
        <v>0</v>
      </c>
      <c r="H29" s="65">
        <f t="shared" si="1"/>
        <v>-5039244</v>
      </c>
      <c r="I29" s="65">
        <v>0</v>
      </c>
      <c r="J29" s="30">
        <f t="shared" si="2"/>
        <v>-100</v>
      </c>
      <c r="K29" s="31">
        <f t="shared" si="3"/>
        <v>-100</v>
      </c>
      <c r="L29" s="84">
        <v>62955550</v>
      </c>
      <c r="M29" s="85">
        <v>65851505</v>
      </c>
      <c r="N29" s="32">
        <f t="shared" si="4"/>
        <v>-7.487797342728323</v>
      </c>
      <c r="O29" s="31">
        <f t="shared" si="5"/>
        <v>-7.652435582148047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62955550</v>
      </c>
      <c r="M30" s="85">
        <v>65851505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12819084</v>
      </c>
      <c r="D31" s="64">
        <v>8000000</v>
      </c>
      <c r="E31" s="65">
        <f t="shared" si="0"/>
        <v>-4819084</v>
      </c>
      <c r="F31" s="63">
        <v>13703604</v>
      </c>
      <c r="G31" s="64">
        <v>8368000</v>
      </c>
      <c r="H31" s="65">
        <f t="shared" si="1"/>
        <v>-5335604</v>
      </c>
      <c r="I31" s="65">
        <v>8752928</v>
      </c>
      <c r="J31" s="30">
        <f t="shared" si="2"/>
        <v>-37.59304486966463</v>
      </c>
      <c r="K31" s="31">
        <f t="shared" si="3"/>
        <v>-38.93577193269741</v>
      </c>
      <c r="L31" s="84">
        <v>62955550</v>
      </c>
      <c r="M31" s="85">
        <v>65851505</v>
      </c>
      <c r="N31" s="32">
        <f t="shared" si="4"/>
        <v>-7.654740527245016</v>
      </c>
      <c r="O31" s="31">
        <f t="shared" si="5"/>
        <v>-8.102478447531306</v>
      </c>
      <c r="P31" s="6"/>
      <c r="Q31" s="33"/>
    </row>
    <row r="32" spans="1:17" ht="12.75">
      <c r="A32" s="7"/>
      <c r="B32" s="29" t="s">
        <v>36</v>
      </c>
      <c r="C32" s="63">
        <v>15791520</v>
      </c>
      <c r="D32" s="64">
        <v>20955550</v>
      </c>
      <c r="E32" s="65">
        <f t="shared" si="0"/>
        <v>5164030</v>
      </c>
      <c r="F32" s="63">
        <v>16881132</v>
      </c>
      <c r="G32" s="64">
        <v>21919505</v>
      </c>
      <c r="H32" s="65">
        <f t="shared" si="1"/>
        <v>5038373</v>
      </c>
      <c r="I32" s="65">
        <v>22927803</v>
      </c>
      <c r="J32" s="30">
        <f t="shared" si="2"/>
        <v>32.70128524676535</v>
      </c>
      <c r="K32" s="31">
        <f t="shared" si="3"/>
        <v>29.84617974671367</v>
      </c>
      <c r="L32" s="84">
        <v>62955550</v>
      </c>
      <c r="M32" s="85">
        <v>65851505</v>
      </c>
      <c r="N32" s="32">
        <f t="shared" si="4"/>
        <v>8.202660448522806</v>
      </c>
      <c r="O32" s="31">
        <f t="shared" si="5"/>
        <v>7.6511129092645636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81985536</v>
      </c>
      <c r="D33" s="82">
        <v>62955550</v>
      </c>
      <c r="E33" s="83">
        <f t="shared" si="0"/>
        <v>-19029986</v>
      </c>
      <c r="F33" s="81">
        <f>SUM(F28:F32)</f>
        <v>87642528</v>
      </c>
      <c r="G33" s="82">
        <v>65851505</v>
      </c>
      <c r="H33" s="83">
        <f t="shared" si="1"/>
        <v>-21791023</v>
      </c>
      <c r="I33" s="83">
        <v>68880675</v>
      </c>
      <c r="J33" s="58">
        <f t="shared" si="2"/>
        <v>-23.211394263495453</v>
      </c>
      <c r="K33" s="59">
        <f t="shared" si="3"/>
        <v>-24.86352630083879</v>
      </c>
      <c r="L33" s="96">
        <v>62955550</v>
      </c>
      <c r="M33" s="97">
        <v>65851505</v>
      </c>
      <c r="N33" s="60">
        <f t="shared" si="4"/>
        <v>-30.227654273531083</v>
      </c>
      <c r="O33" s="59">
        <f t="shared" si="5"/>
        <v>-33.09115410498211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F8" activeCellId="1" sqref="C8:C33 F8:F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81092874</v>
      </c>
      <c r="D8" s="64">
        <v>139335611</v>
      </c>
      <c r="E8" s="65">
        <f>($D8-$C8)</f>
        <v>58242737</v>
      </c>
      <c r="F8" s="63">
        <v>85147519</v>
      </c>
      <c r="G8" s="64">
        <v>155303472</v>
      </c>
      <c r="H8" s="65">
        <f>($G8-$F8)</f>
        <v>70155953</v>
      </c>
      <c r="I8" s="65">
        <v>173101249</v>
      </c>
      <c r="J8" s="30">
        <f>IF($C8=0,0,($E8/$C8)*100)</f>
        <v>71.82226270584515</v>
      </c>
      <c r="K8" s="31">
        <f>IF($F8=0,0,($H8/$F8)*100)</f>
        <v>82.39342005960268</v>
      </c>
      <c r="L8" s="84">
        <v>1080833259</v>
      </c>
      <c r="M8" s="85">
        <v>1167129655</v>
      </c>
      <c r="N8" s="32">
        <f>IF($L8=0,0,($E8/$L8)*100)</f>
        <v>5.388688450787209</v>
      </c>
      <c r="O8" s="31">
        <f>IF($M8=0,0,($H8/$M8)*100)</f>
        <v>6.010981958983812</v>
      </c>
      <c r="P8" s="6"/>
      <c r="Q8" s="33"/>
    </row>
    <row r="9" spans="1:17" ht="12.75">
      <c r="A9" s="3"/>
      <c r="B9" s="29" t="s">
        <v>16</v>
      </c>
      <c r="C9" s="63">
        <v>630891840</v>
      </c>
      <c r="D9" s="64">
        <v>714200807</v>
      </c>
      <c r="E9" s="65">
        <f>($D9-$C9)</f>
        <v>83308967</v>
      </c>
      <c r="F9" s="63">
        <v>724068842</v>
      </c>
      <c r="G9" s="64">
        <v>789622958</v>
      </c>
      <c r="H9" s="65">
        <f>($G9-$F9)</f>
        <v>65554116</v>
      </c>
      <c r="I9" s="65">
        <v>847683406</v>
      </c>
      <c r="J9" s="30">
        <f>IF($C9=0,0,($E9/$C9)*100)</f>
        <v>13.204952373452794</v>
      </c>
      <c r="K9" s="31">
        <f>IF($F9=0,0,($H9/$F9)*100)</f>
        <v>9.053575046666626</v>
      </c>
      <c r="L9" s="84">
        <v>1080833259</v>
      </c>
      <c r="M9" s="85">
        <v>1167129655</v>
      </c>
      <c r="N9" s="32">
        <f>IF($L9=0,0,($E9/$L9)*100)</f>
        <v>7.707846358935925</v>
      </c>
      <c r="O9" s="31">
        <f>IF($M9=0,0,($H9/$M9)*100)</f>
        <v>5.616695259105553</v>
      </c>
      <c r="P9" s="6"/>
      <c r="Q9" s="33"/>
    </row>
    <row r="10" spans="1:17" ht="12.75">
      <c r="A10" s="3"/>
      <c r="B10" s="29" t="s">
        <v>17</v>
      </c>
      <c r="C10" s="63">
        <v>201174912</v>
      </c>
      <c r="D10" s="64">
        <v>227296841</v>
      </c>
      <c r="E10" s="65">
        <f aca="true" t="shared" si="0" ref="E10:E33">($D10-$C10)</f>
        <v>26121929</v>
      </c>
      <c r="F10" s="63">
        <v>227176373</v>
      </c>
      <c r="G10" s="64">
        <v>222203225</v>
      </c>
      <c r="H10" s="65">
        <f aca="true" t="shared" si="1" ref="H10:H33">($G10-$F10)</f>
        <v>-4973148</v>
      </c>
      <c r="I10" s="65">
        <v>238513814</v>
      </c>
      <c r="J10" s="30">
        <f aca="true" t="shared" si="2" ref="J10:J33">IF($C10=0,0,($E10/$C10)*100)</f>
        <v>12.984685187783256</v>
      </c>
      <c r="K10" s="31">
        <f aca="true" t="shared" si="3" ref="K10:K33">IF($F10=0,0,($H10/$F10)*100)</f>
        <v>-2.1891132138111913</v>
      </c>
      <c r="L10" s="84">
        <v>1080833259</v>
      </c>
      <c r="M10" s="85">
        <v>1167129655</v>
      </c>
      <c r="N10" s="32">
        <f aca="true" t="shared" si="4" ref="N10:N33">IF($L10=0,0,($E10/$L10)*100)</f>
        <v>2.4168324561152312</v>
      </c>
      <c r="O10" s="31">
        <f aca="true" t="shared" si="5" ref="O10:O33">IF($M10=0,0,($H10/$M10)*100)</f>
        <v>-0.4261007317134787</v>
      </c>
      <c r="P10" s="6"/>
      <c r="Q10" s="33"/>
    </row>
    <row r="11" spans="1:17" ht="16.5">
      <c r="A11" s="7"/>
      <c r="B11" s="34" t="s">
        <v>18</v>
      </c>
      <c r="C11" s="66">
        <f>SUM(C8:C10)</f>
        <v>913159626</v>
      </c>
      <c r="D11" s="67">
        <v>1080833259</v>
      </c>
      <c r="E11" s="68">
        <f t="shared" si="0"/>
        <v>167673633</v>
      </c>
      <c r="F11" s="66">
        <f>SUM(F8:F10)</f>
        <v>1036392734</v>
      </c>
      <c r="G11" s="67">
        <v>1167129655</v>
      </c>
      <c r="H11" s="68">
        <f t="shared" si="1"/>
        <v>130736921</v>
      </c>
      <c r="I11" s="68">
        <v>1259298469</v>
      </c>
      <c r="J11" s="35">
        <f t="shared" si="2"/>
        <v>18.361919233603963</v>
      </c>
      <c r="K11" s="36">
        <f t="shared" si="3"/>
        <v>12.614611885150481</v>
      </c>
      <c r="L11" s="86">
        <v>1080833259</v>
      </c>
      <c r="M11" s="87">
        <v>1167129655</v>
      </c>
      <c r="N11" s="37">
        <f t="shared" si="4"/>
        <v>15.513367265838365</v>
      </c>
      <c r="O11" s="36">
        <f t="shared" si="5"/>
        <v>11.201576486375886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235704176</v>
      </c>
      <c r="D13" s="64">
        <v>247752181</v>
      </c>
      <c r="E13" s="65">
        <f t="shared" si="0"/>
        <v>12048005</v>
      </c>
      <c r="F13" s="63">
        <v>251188135</v>
      </c>
      <c r="G13" s="64">
        <v>262855600</v>
      </c>
      <c r="H13" s="65">
        <f t="shared" si="1"/>
        <v>11667465</v>
      </c>
      <c r="I13" s="65">
        <v>279878700</v>
      </c>
      <c r="J13" s="30">
        <f t="shared" si="2"/>
        <v>5.111494078916955</v>
      </c>
      <c r="K13" s="31">
        <f t="shared" si="3"/>
        <v>4.64491087526885</v>
      </c>
      <c r="L13" s="84">
        <v>1058703854</v>
      </c>
      <c r="M13" s="85">
        <v>1152268836</v>
      </c>
      <c r="N13" s="32">
        <f t="shared" si="4"/>
        <v>1.1379957628830923</v>
      </c>
      <c r="O13" s="31">
        <f t="shared" si="5"/>
        <v>1.0125644845609623</v>
      </c>
      <c r="P13" s="6"/>
      <c r="Q13" s="33"/>
    </row>
    <row r="14" spans="1:17" ht="12.75">
      <c r="A14" s="3"/>
      <c r="B14" s="29" t="s">
        <v>21</v>
      </c>
      <c r="C14" s="63">
        <v>51011603</v>
      </c>
      <c r="D14" s="64">
        <v>59491952</v>
      </c>
      <c r="E14" s="65">
        <f t="shared" si="0"/>
        <v>8480349</v>
      </c>
      <c r="F14" s="63">
        <v>52382603</v>
      </c>
      <c r="G14" s="64">
        <v>79984897</v>
      </c>
      <c r="H14" s="65">
        <f t="shared" si="1"/>
        <v>27602294</v>
      </c>
      <c r="I14" s="65">
        <v>72130240</v>
      </c>
      <c r="J14" s="30">
        <f t="shared" si="2"/>
        <v>16.624353090805634</v>
      </c>
      <c r="K14" s="31">
        <f t="shared" si="3"/>
        <v>52.693628073427355</v>
      </c>
      <c r="L14" s="84">
        <v>1058703854</v>
      </c>
      <c r="M14" s="85">
        <v>1152268836</v>
      </c>
      <c r="N14" s="32">
        <f t="shared" si="4"/>
        <v>0.8010123858489325</v>
      </c>
      <c r="O14" s="31">
        <f t="shared" si="5"/>
        <v>2.3954734466150223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1058703854</v>
      </c>
      <c r="M15" s="85">
        <v>1152268836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373077000</v>
      </c>
      <c r="D16" s="64">
        <v>370230663</v>
      </c>
      <c r="E16" s="65">
        <f t="shared" si="0"/>
        <v>-2846337</v>
      </c>
      <c r="F16" s="63">
        <v>425938000</v>
      </c>
      <c r="G16" s="64">
        <v>423922633</v>
      </c>
      <c r="H16" s="65">
        <f t="shared" si="1"/>
        <v>-2015367</v>
      </c>
      <c r="I16" s="65">
        <v>459015594</v>
      </c>
      <c r="J16" s="30">
        <f t="shared" si="2"/>
        <v>-0.7629355334153539</v>
      </c>
      <c r="K16" s="31">
        <f t="shared" si="3"/>
        <v>-0.4731597086899971</v>
      </c>
      <c r="L16" s="84">
        <v>1058703854</v>
      </c>
      <c r="M16" s="85">
        <v>1152268836</v>
      </c>
      <c r="N16" s="32">
        <f t="shared" si="4"/>
        <v>-0.2688511040406584</v>
      </c>
      <c r="O16" s="31">
        <f t="shared" si="5"/>
        <v>-0.17490423562926247</v>
      </c>
      <c r="P16" s="6"/>
      <c r="Q16" s="33"/>
    </row>
    <row r="17" spans="1:17" ht="12.75">
      <c r="A17" s="3"/>
      <c r="B17" s="29" t="s">
        <v>23</v>
      </c>
      <c r="C17" s="63">
        <v>322636403</v>
      </c>
      <c r="D17" s="64">
        <v>381229058</v>
      </c>
      <c r="E17" s="65">
        <f t="shared" si="0"/>
        <v>58592655</v>
      </c>
      <c r="F17" s="63">
        <v>334800283</v>
      </c>
      <c r="G17" s="64">
        <v>385505706</v>
      </c>
      <c r="H17" s="65">
        <f t="shared" si="1"/>
        <v>50705423</v>
      </c>
      <c r="I17" s="65">
        <v>385308731</v>
      </c>
      <c r="J17" s="42">
        <f t="shared" si="2"/>
        <v>18.16058400576701</v>
      </c>
      <c r="K17" s="31">
        <f t="shared" si="3"/>
        <v>15.144976146869027</v>
      </c>
      <c r="L17" s="88">
        <v>1058703854</v>
      </c>
      <c r="M17" s="85">
        <v>1152268836</v>
      </c>
      <c r="N17" s="32">
        <f t="shared" si="4"/>
        <v>5.534376282718245</v>
      </c>
      <c r="O17" s="31">
        <f t="shared" si="5"/>
        <v>4.400485495730269</v>
      </c>
      <c r="P17" s="6"/>
      <c r="Q17" s="33"/>
    </row>
    <row r="18" spans="1:17" ht="16.5">
      <c r="A18" s="3"/>
      <c r="B18" s="34" t="s">
        <v>24</v>
      </c>
      <c r="C18" s="66">
        <f>SUM(C13:C17)</f>
        <v>982429182</v>
      </c>
      <c r="D18" s="67">
        <v>1058703854</v>
      </c>
      <c r="E18" s="68">
        <f t="shared" si="0"/>
        <v>76274672</v>
      </c>
      <c r="F18" s="66">
        <f>SUM(F13:F17)</f>
        <v>1064309021</v>
      </c>
      <c r="G18" s="67">
        <v>1152268836</v>
      </c>
      <c r="H18" s="68">
        <f t="shared" si="1"/>
        <v>87959815</v>
      </c>
      <c r="I18" s="68">
        <v>1196333265</v>
      </c>
      <c r="J18" s="43">
        <f t="shared" si="2"/>
        <v>7.763885010492288</v>
      </c>
      <c r="K18" s="36">
        <f t="shared" si="3"/>
        <v>8.264499620359791</v>
      </c>
      <c r="L18" s="89">
        <v>1058703854</v>
      </c>
      <c r="M18" s="87">
        <v>1152268836</v>
      </c>
      <c r="N18" s="37">
        <f t="shared" si="4"/>
        <v>7.204533327409612</v>
      </c>
      <c r="O18" s="36">
        <f t="shared" si="5"/>
        <v>7.633619191276991</v>
      </c>
      <c r="P18" s="6"/>
      <c r="Q18" s="38"/>
    </row>
    <row r="19" spans="1:17" ht="16.5">
      <c r="A19" s="44"/>
      <c r="B19" s="45" t="s">
        <v>25</v>
      </c>
      <c r="C19" s="72">
        <f>C11-C18</f>
        <v>-69269556</v>
      </c>
      <c r="D19" s="73">
        <v>22129405</v>
      </c>
      <c r="E19" s="74">
        <f t="shared" si="0"/>
        <v>91398961</v>
      </c>
      <c r="F19" s="75">
        <f>F11-F18</f>
        <v>-27916287</v>
      </c>
      <c r="G19" s="76">
        <v>14860819</v>
      </c>
      <c r="H19" s="77">
        <f t="shared" si="1"/>
        <v>42777106</v>
      </c>
      <c r="I19" s="77">
        <v>62965204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41623400</v>
      </c>
      <c r="M22" s="85">
        <v>40346450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15000000</v>
      </c>
      <c r="D23" s="64">
        <v>2000000</v>
      </c>
      <c r="E23" s="65">
        <f t="shared" si="0"/>
        <v>-13000000</v>
      </c>
      <c r="F23" s="63">
        <v>11000000</v>
      </c>
      <c r="G23" s="64">
        <v>1000000</v>
      </c>
      <c r="H23" s="65">
        <f t="shared" si="1"/>
        <v>-10000000</v>
      </c>
      <c r="I23" s="65">
        <v>1000000</v>
      </c>
      <c r="J23" s="30">
        <f t="shared" si="2"/>
        <v>-86.66666666666667</v>
      </c>
      <c r="K23" s="31">
        <f t="shared" si="3"/>
        <v>-90.9090909090909</v>
      </c>
      <c r="L23" s="84">
        <v>41623400</v>
      </c>
      <c r="M23" s="85">
        <v>40346450</v>
      </c>
      <c r="N23" s="32">
        <f t="shared" si="4"/>
        <v>-31.23243175713661</v>
      </c>
      <c r="O23" s="31">
        <f t="shared" si="5"/>
        <v>-24.785328077191426</v>
      </c>
      <c r="P23" s="6"/>
      <c r="Q23" s="33"/>
    </row>
    <row r="24" spans="1:17" ht="12.75">
      <c r="A24" s="7"/>
      <c r="B24" s="29" t="s">
        <v>29</v>
      </c>
      <c r="C24" s="63">
        <v>84418850</v>
      </c>
      <c r="D24" s="64">
        <v>39623400</v>
      </c>
      <c r="E24" s="65">
        <f t="shared" si="0"/>
        <v>-44795450</v>
      </c>
      <c r="F24" s="63">
        <v>95736300</v>
      </c>
      <c r="G24" s="64">
        <v>39346450</v>
      </c>
      <c r="H24" s="65">
        <f t="shared" si="1"/>
        <v>-56389850</v>
      </c>
      <c r="I24" s="65">
        <v>45889250</v>
      </c>
      <c r="J24" s="30">
        <f t="shared" si="2"/>
        <v>-53.06332649639269</v>
      </c>
      <c r="K24" s="31">
        <f t="shared" si="3"/>
        <v>-58.901221375799985</v>
      </c>
      <c r="L24" s="84">
        <v>41623400</v>
      </c>
      <c r="M24" s="85">
        <v>40346450</v>
      </c>
      <c r="N24" s="32">
        <f t="shared" si="4"/>
        <v>-107.62083347347885</v>
      </c>
      <c r="O24" s="31">
        <f t="shared" si="5"/>
        <v>-139.7640932473613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41623400</v>
      </c>
      <c r="M25" s="85">
        <v>40346450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99418850</v>
      </c>
      <c r="D26" s="67">
        <v>41623400</v>
      </c>
      <c r="E26" s="68">
        <f t="shared" si="0"/>
        <v>-57795450</v>
      </c>
      <c r="F26" s="66">
        <f>SUM(F22:F24)</f>
        <v>106736300</v>
      </c>
      <c r="G26" s="67">
        <v>40346450</v>
      </c>
      <c r="H26" s="68">
        <f t="shared" si="1"/>
        <v>-66389850</v>
      </c>
      <c r="I26" s="68">
        <v>46889250</v>
      </c>
      <c r="J26" s="43">
        <f t="shared" si="2"/>
        <v>-58.13329162427448</v>
      </c>
      <c r="K26" s="36">
        <f t="shared" si="3"/>
        <v>-62.19987951615336</v>
      </c>
      <c r="L26" s="89">
        <v>41623400</v>
      </c>
      <c r="M26" s="87">
        <v>40346450</v>
      </c>
      <c r="N26" s="37">
        <f t="shared" si="4"/>
        <v>-138.85326523061548</v>
      </c>
      <c r="O26" s="36">
        <f t="shared" si="5"/>
        <v>-164.54942132455272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10226400</v>
      </c>
      <c r="D28" s="64">
        <v>19437600</v>
      </c>
      <c r="E28" s="65">
        <f t="shared" si="0"/>
        <v>9211200</v>
      </c>
      <c r="F28" s="63">
        <v>11883200</v>
      </c>
      <c r="G28" s="64">
        <v>13712800</v>
      </c>
      <c r="H28" s="65">
        <f t="shared" si="1"/>
        <v>1829600</v>
      </c>
      <c r="I28" s="65">
        <v>13512000</v>
      </c>
      <c r="J28" s="30">
        <f t="shared" si="2"/>
        <v>90.07275287491198</v>
      </c>
      <c r="K28" s="31">
        <f t="shared" si="3"/>
        <v>15.396526188232126</v>
      </c>
      <c r="L28" s="84">
        <v>47623400</v>
      </c>
      <c r="M28" s="85">
        <v>41346450</v>
      </c>
      <c r="N28" s="32">
        <f t="shared" si="4"/>
        <v>19.341752163852224</v>
      </c>
      <c r="O28" s="31">
        <f t="shared" si="5"/>
        <v>4.4250473740792735</v>
      </c>
      <c r="P28" s="6"/>
      <c r="Q28" s="33"/>
    </row>
    <row r="29" spans="1:17" ht="12.75">
      <c r="A29" s="7"/>
      <c r="B29" s="29" t="s">
        <v>33</v>
      </c>
      <c r="C29" s="63">
        <v>11000000</v>
      </c>
      <c r="D29" s="64">
        <v>12385000</v>
      </c>
      <c r="E29" s="65">
        <f t="shared" si="0"/>
        <v>1385000</v>
      </c>
      <c r="F29" s="63">
        <v>12000000</v>
      </c>
      <c r="G29" s="64">
        <v>10000000</v>
      </c>
      <c r="H29" s="65">
        <f t="shared" si="1"/>
        <v>-2000000</v>
      </c>
      <c r="I29" s="65">
        <v>15000000</v>
      </c>
      <c r="J29" s="30">
        <f t="shared" si="2"/>
        <v>12.590909090909092</v>
      </c>
      <c r="K29" s="31">
        <f t="shared" si="3"/>
        <v>-16.666666666666664</v>
      </c>
      <c r="L29" s="84">
        <v>47623400</v>
      </c>
      <c r="M29" s="85">
        <v>41346450</v>
      </c>
      <c r="N29" s="32">
        <f t="shared" si="4"/>
        <v>2.908234187395272</v>
      </c>
      <c r="O29" s="31">
        <f t="shared" si="5"/>
        <v>-4.8371746546559615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47623400</v>
      </c>
      <c r="M30" s="85">
        <v>41346450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47623400</v>
      </c>
      <c r="M31" s="85">
        <v>41346450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78192450</v>
      </c>
      <c r="D32" s="64">
        <v>15800800</v>
      </c>
      <c r="E32" s="65">
        <f t="shared" si="0"/>
        <v>-62391650</v>
      </c>
      <c r="F32" s="63">
        <v>82853100</v>
      </c>
      <c r="G32" s="64">
        <v>17633650</v>
      </c>
      <c r="H32" s="65">
        <f t="shared" si="1"/>
        <v>-65219450</v>
      </c>
      <c r="I32" s="65">
        <v>19377250</v>
      </c>
      <c r="J32" s="30">
        <f t="shared" si="2"/>
        <v>-79.7924224141845</v>
      </c>
      <c r="K32" s="31">
        <f t="shared" si="3"/>
        <v>-78.71697015561277</v>
      </c>
      <c r="L32" s="84">
        <v>47623400</v>
      </c>
      <c r="M32" s="85">
        <v>41346450</v>
      </c>
      <c r="N32" s="32">
        <f t="shared" si="4"/>
        <v>-131.0104906411554</v>
      </c>
      <c r="O32" s="31">
        <f t="shared" si="5"/>
        <v>-157.73893526530088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99418850</v>
      </c>
      <c r="D33" s="82">
        <v>47623400</v>
      </c>
      <c r="E33" s="83">
        <f t="shared" si="0"/>
        <v>-51795450</v>
      </c>
      <c r="F33" s="81">
        <f>SUM(F28:F32)</f>
        <v>106736300</v>
      </c>
      <c r="G33" s="82">
        <v>41346450</v>
      </c>
      <c r="H33" s="83">
        <f t="shared" si="1"/>
        <v>-65389850</v>
      </c>
      <c r="I33" s="83">
        <v>47889250</v>
      </c>
      <c r="J33" s="58">
        <f t="shared" si="2"/>
        <v>-52.098218798547755</v>
      </c>
      <c r="K33" s="59">
        <f t="shared" si="3"/>
        <v>-61.26299112860386</v>
      </c>
      <c r="L33" s="96">
        <v>47623400</v>
      </c>
      <c r="M33" s="97">
        <v>41346450</v>
      </c>
      <c r="N33" s="60">
        <f t="shared" si="4"/>
        <v>-108.76050428990791</v>
      </c>
      <c r="O33" s="59">
        <f t="shared" si="5"/>
        <v>-158.15106254587758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32891148</v>
      </c>
      <c r="D8" s="64">
        <v>33115332</v>
      </c>
      <c r="E8" s="65">
        <f>($D8-$C8)</f>
        <v>224184</v>
      </c>
      <c r="F8" s="63">
        <v>34667268</v>
      </c>
      <c r="G8" s="64">
        <v>34638638</v>
      </c>
      <c r="H8" s="65">
        <f>($G8-$F8)</f>
        <v>-28630</v>
      </c>
      <c r="I8" s="65">
        <v>36161943</v>
      </c>
      <c r="J8" s="30">
        <f>IF($C8=0,0,($E8/$C8)*100)</f>
        <v>0.6815937224203911</v>
      </c>
      <c r="K8" s="31">
        <f>IF($F8=0,0,($H8/$F8)*100)</f>
        <v>-0.08258510592758564</v>
      </c>
      <c r="L8" s="84">
        <v>271457285</v>
      </c>
      <c r="M8" s="85">
        <v>280806335</v>
      </c>
      <c r="N8" s="32">
        <f>IF($L8=0,0,($E8/$L8)*100)</f>
        <v>0.08258536881778655</v>
      </c>
      <c r="O8" s="31">
        <f>IF($M8=0,0,($H8/$M8)*100)</f>
        <v>-0.010195638926735752</v>
      </c>
      <c r="P8" s="6"/>
      <c r="Q8" s="33"/>
    </row>
    <row r="9" spans="1:17" ht="12.75">
      <c r="A9" s="3"/>
      <c r="B9" s="29" t="s">
        <v>16</v>
      </c>
      <c r="C9" s="63">
        <v>41418084</v>
      </c>
      <c r="D9" s="64">
        <v>112999512</v>
      </c>
      <c r="E9" s="65">
        <f>($D9-$C9)</f>
        <v>71581428</v>
      </c>
      <c r="F9" s="63">
        <v>43654644</v>
      </c>
      <c r="G9" s="64">
        <v>118197493</v>
      </c>
      <c r="H9" s="65">
        <f>($G9-$F9)</f>
        <v>74542849</v>
      </c>
      <c r="I9" s="65">
        <v>123395471</v>
      </c>
      <c r="J9" s="30">
        <f>IF($C9=0,0,($E9/$C9)*100)</f>
        <v>172.82650737779178</v>
      </c>
      <c r="K9" s="31">
        <f>IF($F9=0,0,($H9/$F9)*100)</f>
        <v>170.7558284062516</v>
      </c>
      <c r="L9" s="84">
        <v>271457285</v>
      </c>
      <c r="M9" s="85">
        <v>280806335</v>
      </c>
      <c r="N9" s="32">
        <f>IF($L9=0,0,($E9/$L9)*100)</f>
        <v>26.369315526013605</v>
      </c>
      <c r="O9" s="31">
        <f>IF($M9=0,0,($H9/$M9)*100)</f>
        <v>26.545999754599553</v>
      </c>
      <c r="P9" s="6"/>
      <c r="Q9" s="33"/>
    </row>
    <row r="10" spans="1:17" ht="12.75">
      <c r="A10" s="3"/>
      <c r="B10" s="29" t="s">
        <v>17</v>
      </c>
      <c r="C10" s="63">
        <v>109438752</v>
      </c>
      <c r="D10" s="64">
        <v>125342441</v>
      </c>
      <c r="E10" s="65">
        <f aca="true" t="shared" si="0" ref="E10:E33">($D10-$C10)</f>
        <v>15903689</v>
      </c>
      <c r="F10" s="63">
        <v>115348428</v>
      </c>
      <c r="G10" s="64">
        <v>127970204</v>
      </c>
      <c r="H10" s="65">
        <f aca="true" t="shared" si="1" ref="H10:H33">($G10-$F10)</f>
        <v>12621776</v>
      </c>
      <c r="I10" s="65">
        <v>133597956</v>
      </c>
      <c r="J10" s="30">
        <f aca="true" t="shared" si="2" ref="J10:J33">IF($C10=0,0,($E10/$C10)*100)</f>
        <v>14.532045285019333</v>
      </c>
      <c r="K10" s="31">
        <f aca="true" t="shared" si="3" ref="K10:K33">IF($F10=0,0,($H10/$F10)*100)</f>
        <v>10.942304302577925</v>
      </c>
      <c r="L10" s="84">
        <v>271457285</v>
      </c>
      <c r="M10" s="85">
        <v>280806335</v>
      </c>
      <c r="N10" s="32">
        <f aca="true" t="shared" si="4" ref="N10:N33">IF($L10=0,0,($E10/$L10)*100)</f>
        <v>5.858634075707344</v>
      </c>
      <c r="O10" s="31">
        <f aca="true" t="shared" si="5" ref="O10:O33">IF($M10=0,0,($H10/$M10)*100)</f>
        <v>4.49483306706738</v>
      </c>
      <c r="P10" s="6"/>
      <c r="Q10" s="33"/>
    </row>
    <row r="11" spans="1:17" ht="16.5">
      <c r="A11" s="7"/>
      <c r="B11" s="34" t="s">
        <v>18</v>
      </c>
      <c r="C11" s="66">
        <f>SUM(C8:C10)</f>
        <v>183747984</v>
      </c>
      <c r="D11" s="67">
        <v>271457285</v>
      </c>
      <c r="E11" s="68">
        <f t="shared" si="0"/>
        <v>87709301</v>
      </c>
      <c r="F11" s="66">
        <f>SUM(F8:F10)</f>
        <v>193670340</v>
      </c>
      <c r="G11" s="67">
        <v>280806335</v>
      </c>
      <c r="H11" s="68">
        <f t="shared" si="1"/>
        <v>87135995</v>
      </c>
      <c r="I11" s="68">
        <v>293155370</v>
      </c>
      <c r="J11" s="35">
        <f t="shared" si="2"/>
        <v>47.73347662959937</v>
      </c>
      <c r="K11" s="36">
        <f t="shared" si="3"/>
        <v>44.99191512753063</v>
      </c>
      <c r="L11" s="86">
        <v>271457285</v>
      </c>
      <c r="M11" s="87">
        <v>280806335</v>
      </c>
      <c r="N11" s="37">
        <f t="shared" si="4"/>
        <v>32.31053497053873</v>
      </c>
      <c r="O11" s="36">
        <f t="shared" si="5"/>
        <v>31.030637182740193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53805024</v>
      </c>
      <c r="D13" s="64">
        <v>68091480</v>
      </c>
      <c r="E13" s="65">
        <f t="shared" si="0"/>
        <v>14286456</v>
      </c>
      <c r="F13" s="63">
        <v>56710440</v>
      </c>
      <c r="G13" s="64">
        <v>71223764</v>
      </c>
      <c r="H13" s="65">
        <f t="shared" si="1"/>
        <v>14513324</v>
      </c>
      <c r="I13" s="65">
        <v>74355961</v>
      </c>
      <c r="J13" s="30">
        <f t="shared" si="2"/>
        <v>26.552271401272865</v>
      </c>
      <c r="K13" s="31">
        <f t="shared" si="3"/>
        <v>25.591979184079687</v>
      </c>
      <c r="L13" s="84">
        <v>294517308</v>
      </c>
      <c r="M13" s="85">
        <v>308065252</v>
      </c>
      <c r="N13" s="32">
        <f t="shared" si="4"/>
        <v>4.850803539193017</v>
      </c>
      <c r="O13" s="31">
        <f t="shared" si="5"/>
        <v>4.711120097374695</v>
      </c>
      <c r="P13" s="6"/>
      <c r="Q13" s="33"/>
    </row>
    <row r="14" spans="1:17" ht="12.75">
      <c r="A14" s="3"/>
      <c r="B14" s="29" t="s">
        <v>21</v>
      </c>
      <c r="C14" s="63">
        <v>25247592</v>
      </c>
      <c r="D14" s="64">
        <v>49698732</v>
      </c>
      <c r="E14" s="65">
        <f t="shared" si="0"/>
        <v>24451140</v>
      </c>
      <c r="F14" s="63">
        <v>26610972</v>
      </c>
      <c r="G14" s="64">
        <v>51984874</v>
      </c>
      <c r="H14" s="65">
        <f t="shared" si="1"/>
        <v>25373902</v>
      </c>
      <c r="I14" s="65">
        <v>54271016</v>
      </c>
      <c r="J14" s="30">
        <f t="shared" si="2"/>
        <v>96.84543381404453</v>
      </c>
      <c r="K14" s="31">
        <f t="shared" si="3"/>
        <v>95.35127841252849</v>
      </c>
      <c r="L14" s="84">
        <v>294517308</v>
      </c>
      <c r="M14" s="85">
        <v>308065252</v>
      </c>
      <c r="N14" s="32">
        <f t="shared" si="4"/>
        <v>8.302106306091865</v>
      </c>
      <c r="O14" s="31">
        <f t="shared" si="5"/>
        <v>8.23653490137862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294517308</v>
      </c>
      <c r="M15" s="85">
        <v>308065252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10131552</v>
      </c>
      <c r="D16" s="64">
        <v>69137508</v>
      </c>
      <c r="E16" s="65">
        <f t="shared" si="0"/>
        <v>59005956</v>
      </c>
      <c r="F16" s="63">
        <v>10678656</v>
      </c>
      <c r="G16" s="64">
        <v>72317834</v>
      </c>
      <c r="H16" s="65">
        <f t="shared" si="1"/>
        <v>61639178</v>
      </c>
      <c r="I16" s="65">
        <v>75498160</v>
      </c>
      <c r="J16" s="30">
        <f t="shared" si="2"/>
        <v>582.3979978585709</v>
      </c>
      <c r="K16" s="31">
        <f t="shared" si="3"/>
        <v>577.2185001558248</v>
      </c>
      <c r="L16" s="84">
        <v>294517308</v>
      </c>
      <c r="M16" s="85">
        <v>308065252</v>
      </c>
      <c r="N16" s="32">
        <f t="shared" si="4"/>
        <v>20.034800807020822</v>
      </c>
      <c r="O16" s="31">
        <f t="shared" si="5"/>
        <v>20.00848119021226</v>
      </c>
      <c r="P16" s="6"/>
      <c r="Q16" s="33"/>
    </row>
    <row r="17" spans="1:17" ht="12.75">
      <c r="A17" s="3"/>
      <c r="B17" s="29" t="s">
        <v>23</v>
      </c>
      <c r="C17" s="63">
        <v>64866756</v>
      </c>
      <c r="D17" s="64">
        <v>107589588</v>
      </c>
      <c r="E17" s="65">
        <f t="shared" si="0"/>
        <v>42722832</v>
      </c>
      <c r="F17" s="63">
        <v>68369568</v>
      </c>
      <c r="G17" s="64">
        <v>112538780</v>
      </c>
      <c r="H17" s="65">
        <f t="shared" si="1"/>
        <v>44169212</v>
      </c>
      <c r="I17" s="65">
        <v>117487885</v>
      </c>
      <c r="J17" s="42">
        <f t="shared" si="2"/>
        <v>65.86244578039327</v>
      </c>
      <c r="K17" s="31">
        <f t="shared" si="3"/>
        <v>64.60361428640297</v>
      </c>
      <c r="L17" s="88">
        <v>294517308</v>
      </c>
      <c r="M17" s="85">
        <v>308065252</v>
      </c>
      <c r="N17" s="32">
        <f t="shared" si="4"/>
        <v>14.50605137270914</v>
      </c>
      <c r="O17" s="31">
        <f t="shared" si="5"/>
        <v>14.337615720451327</v>
      </c>
      <c r="P17" s="6"/>
      <c r="Q17" s="33"/>
    </row>
    <row r="18" spans="1:17" ht="16.5">
      <c r="A18" s="3"/>
      <c r="B18" s="34" t="s">
        <v>24</v>
      </c>
      <c r="C18" s="66">
        <f>SUM(C13:C17)</f>
        <v>154050924</v>
      </c>
      <c r="D18" s="67">
        <v>294517308</v>
      </c>
      <c r="E18" s="68">
        <f t="shared" si="0"/>
        <v>140466384</v>
      </c>
      <c r="F18" s="66">
        <f>SUM(F13:F17)</f>
        <v>162369636</v>
      </c>
      <c r="G18" s="67">
        <v>308065252</v>
      </c>
      <c r="H18" s="68">
        <f t="shared" si="1"/>
        <v>145695616</v>
      </c>
      <c r="I18" s="68">
        <v>321613022</v>
      </c>
      <c r="J18" s="43">
        <f t="shared" si="2"/>
        <v>91.18178609561602</v>
      </c>
      <c r="K18" s="36">
        <f t="shared" si="3"/>
        <v>89.73082627345423</v>
      </c>
      <c r="L18" s="89">
        <v>294517308</v>
      </c>
      <c r="M18" s="87">
        <v>308065252</v>
      </c>
      <c r="N18" s="37">
        <f t="shared" si="4"/>
        <v>47.69376202501484</v>
      </c>
      <c r="O18" s="36">
        <f t="shared" si="5"/>
        <v>47.293751909416905</v>
      </c>
      <c r="P18" s="6"/>
      <c r="Q18" s="38"/>
    </row>
    <row r="19" spans="1:17" ht="16.5">
      <c r="A19" s="44"/>
      <c r="B19" s="45" t="s">
        <v>25</v>
      </c>
      <c r="C19" s="72">
        <f>C11-C18</f>
        <v>29697060</v>
      </c>
      <c r="D19" s="73">
        <v>-23060023</v>
      </c>
      <c r="E19" s="74">
        <f t="shared" si="0"/>
        <v>-52757083</v>
      </c>
      <c r="F19" s="75">
        <f>F11-F18</f>
        <v>31300704</v>
      </c>
      <c r="G19" s="76">
        <v>-27258917</v>
      </c>
      <c r="H19" s="77">
        <f t="shared" si="1"/>
        <v>-58559621</v>
      </c>
      <c r="I19" s="77">
        <v>-28457652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79246176</v>
      </c>
      <c r="M22" s="85">
        <v>83870381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79246176</v>
      </c>
      <c r="M23" s="85">
        <v>83870381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79246176</v>
      </c>
      <c r="E24" s="65">
        <f t="shared" si="0"/>
        <v>79246176</v>
      </c>
      <c r="F24" s="63">
        <v>0</v>
      </c>
      <c r="G24" s="64">
        <v>83870381</v>
      </c>
      <c r="H24" s="65">
        <f t="shared" si="1"/>
        <v>83870381</v>
      </c>
      <c r="I24" s="65">
        <v>87558754</v>
      </c>
      <c r="J24" s="30">
        <f t="shared" si="2"/>
        <v>0</v>
      </c>
      <c r="K24" s="31">
        <f t="shared" si="3"/>
        <v>0</v>
      </c>
      <c r="L24" s="84">
        <v>79246176</v>
      </c>
      <c r="M24" s="85">
        <v>83870381</v>
      </c>
      <c r="N24" s="32">
        <f t="shared" si="4"/>
        <v>100</v>
      </c>
      <c r="O24" s="31">
        <f t="shared" si="5"/>
        <v>100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79246176</v>
      </c>
      <c r="M25" s="85">
        <v>83870381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79246176</v>
      </c>
      <c r="E26" s="68">
        <f t="shared" si="0"/>
        <v>79246176</v>
      </c>
      <c r="F26" s="66">
        <f>SUM(F22:F24)</f>
        <v>0</v>
      </c>
      <c r="G26" s="67">
        <v>83870381</v>
      </c>
      <c r="H26" s="68">
        <f t="shared" si="1"/>
        <v>83870381</v>
      </c>
      <c r="I26" s="68">
        <v>87558754</v>
      </c>
      <c r="J26" s="43">
        <f t="shared" si="2"/>
        <v>0</v>
      </c>
      <c r="K26" s="36">
        <f t="shared" si="3"/>
        <v>0</v>
      </c>
      <c r="L26" s="89">
        <v>79246176</v>
      </c>
      <c r="M26" s="87">
        <v>83870381</v>
      </c>
      <c r="N26" s="37">
        <f t="shared" si="4"/>
        <v>100</v>
      </c>
      <c r="O26" s="36">
        <f t="shared" si="5"/>
        <v>100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79246176</v>
      </c>
      <c r="M28" s="85">
        <v>83870381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16465008</v>
      </c>
      <c r="E29" s="65">
        <f t="shared" si="0"/>
        <v>16465008</v>
      </c>
      <c r="F29" s="63">
        <v>0</v>
      </c>
      <c r="G29" s="64">
        <v>17222399</v>
      </c>
      <c r="H29" s="65">
        <f t="shared" si="1"/>
        <v>17222399</v>
      </c>
      <c r="I29" s="65">
        <v>17979790</v>
      </c>
      <c r="J29" s="30">
        <f t="shared" si="2"/>
        <v>0</v>
      </c>
      <c r="K29" s="31">
        <f t="shared" si="3"/>
        <v>0</v>
      </c>
      <c r="L29" s="84">
        <v>79246176</v>
      </c>
      <c r="M29" s="85">
        <v>83870381</v>
      </c>
      <c r="N29" s="32">
        <f t="shared" si="4"/>
        <v>20.77703787246466</v>
      </c>
      <c r="O29" s="31">
        <f t="shared" si="5"/>
        <v>20.534542462612634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79246176</v>
      </c>
      <c r="M30" s="85">
        <v>83870381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17781168</v>
      </c>
      <c r="E31" s="65">
        <f t="shared" si="0"/>
        <v>17781168</v>
      </c>
      <c r="F31" s="63">
        <v>0</v>
      </c>
      <c r="G31" s="64">
        <v>19577982</v>
      </c>
      <c r="H31" s="65">
        <f t="shared" si="1"/>
        <v>19577982</v>
      </c>
      <c r="I31" s="65">
        <v>20438964</v>
      </c>
      <c r="J31" s="30">
        <f t="shared" si="2"/>
        <v>0</v>
      </c>
      <c r="K31" s="31">
        <f t="shared" si="3"/>
        <v>0</v>
      </c>
      <c r="L31" s="84">
        <v>79246176</v>
      </c>
      <c r="M31" s="85">
        <v>83870381</v>
      </c>
      <c r="N31" s="32">
        <f t="shared" si="4"/>
        <v>22.437887728487997</v>
      </c>
      <c r="O31" s="31">
        <f t="shared" si="5"/>
        <v>23.343141841694983</v>
      </c>
      <c r="P31" s="6"/>
      <c r="Q31" s="33"/>
    </row>
    <row r="32" spans="1:17" ht="12.75">
      <c r="A32" s="7"/>
      <c r="B32" s="29" t="s">
        <v>36</v>
      </c>
      <c r="C32" s="63">
        <v>113667492</v>
      </c>
      <c r="D32" s="64">
        <v>45000000</v>
      </c>
      <c r="E32" s="65">
        <f t="shared" si="0"/>
        <v>-68667492</v>
      </c>
      <c r="F32" s="63">
        <v>119807496</v>
      </c>
      <c r="G32" s="64">
        <v>47070000</v>
      </c>
      <c r="H32" s="65">
        <f t="shared" si="1"/>
        <v>-72737496</v>
      </c>
      <c r="I32" s="65">
        <v>49140000</v>
      </c>
      <c r="J32" s="30">
        <f t="shared" si="2"/>
        <v>-60.41084464149169</v>
      </c>
      <c r="K32" s="31">
        <f t="shared" si="3"/>
        <v>-60.71197414892971</v>
      </c>
      <c r="L32" s="84">
        <v>79246176</v>
      </c>
      <c r="M32" s="85">
        <v>83870381</v>
      </c>
      <c r="N32" s="32">
        <f t="shared" si="4"/>
        <v>-86.65085871146641</v>
      </c>
      <c r="O32" s="31">
        <f t="shared" si="5"/>
        <v>-86.72608271566097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113667492</v>
      </c>
      <c r="D33" s="82">
        <v>79246176</v>
      </c>
      <c r="E33" s="83">
        <f t="shared" si="0"/>
        <v>-34421316</v>
      </c>
      <c r="F33" s="81">
        <f>SUM(F28:F32)</f>
        <v>119807496</v>
      </c>
      <c r="G33" s="82">
        <v>83870381</v>
      </c>
      <c r="H33" s="83">
        <f t="shared" si="1"/>
        <v>-35937115</v>
      </c>
      <c r="I33" s="83">
        <v>87558754</v>
      </c>
      <c r="J33" s="58">
        <f t="shared" si="2"/>
        <v>-30.2824628170735</v>
      </c>
      <c r="K33" s="59">
        <f t="shared" si="3"/>
        <v>-29.995714959270998</v>
      </c>
      <c r="L33" s="96">
        <v>79246176</v>
      </c>
      <c r="M33" s="97">
        <v>83870381</v>
      </c>
      <c r="N33" s="60">
        <f t="shared" si="4"/>
        <v>-43.435933110513744</v>
      </c>
      <c r="O33" s="59">
        <f t="shared" si="5"/>
        <v>-42.84839841135335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3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327613488</v>
      </c>
      <c r="D8" s="64">
        <v>346777380</v>
      </c>
      <c r="E8" s="65">
        <f>($D8-$C8)</f>
        <v>19163892</v>
      </c>
      <c r="F8" s="63">
        <v>344649390</v>
      </c>
      <c r="G8" s="64">
        <v>341720232</v>
      </c>
      <c r="H8" s="65">
        <f>($G8-$F8)</f>
        <v>-2929158</v>
      </c>
      <c r="I8" s="65">
        <v>360514812</v>
      </c>
      <c r="J8" s="30">
        <f>IF($C8=0,0,($E8/$C8)*100)</f>
        <v>5.849543044454873</v>
      </c>
      <c r="K8" s="31">
        <f>IF($F8=0,0,($H8/$F8)*100)</f>
        <v>-0.8498950193992799</v>
      </c>
      <c r="L8" s="84">
        <v>2432912080</v>
      </c>
      <c r="M8" s="85">
        <v>2441384196</v>
      </c>
      <c r="N8" s="32">
        <f>IF($L8=0,0,($E8/$L8)*100)</f>
        <v>0.7876935692637113</v>
      </c>
      <c r="O8" s="31">
        <f>IF($M8=0,0,($H8/$M8)*100)</f>
        <v>-0.1199793954920809</v>
      </c>
      <c r="P8" s="6"/>
      <c r="Q8" s="33"/>
    </row>
    <row r="9" spans="1:17" ht="12.75">
      <c r="A9" s="3"/>
      <c r="B9" s="29" t="s">
        <v>16</v>
      </c>
      <c r="C9" s="63">
        <v>1271630367</v>
      </c>
      <c r="D9" s="64">
        <v>1445163552</v>
      </c>
      <c r="E9" s="65">
        <f>($D9-$C9)</f>
        <v>173533185</v>
      </c>
      <c r="F9" s="63">
        <v>1337755149</v>
      </c>
      <c r="G9" s="64">
        <v>1440717384</v>
      </c>
      <c r="H9" s="65">
        <f>($G9-$F9)</f>
        <v>102962235</v>
      </c>
      <c r="I9" s="65">
        <v>1502551272</v>
      </c>
      <c r="J9" s="30">
        <f>IF($C9=0,0,($E9/$C9)*100)</f>
        <v>13.646511557395044</v>
      </c>
      <c r="K9" s="31">
        <f>IF($F9=0,0,($H9/$F9)*100)</f>
        <v>7.696642773303203</v>
      </c>
      <c r="L9" s="84">
        <v>2432912080</v>
      </c>
      <c r="M9" s="85">
        <v>2441384196</v>
      </c>
      <c r="N9" s="32">
        <f>IF($L9=0,0,($E9/$L9)*100)</f>
        <v>7.1327355569708875</v>
      </c>
      <c r="O9" s="31">
        <f>IF($M9=0,0,($H9/$M9)*100)</f>
        <v>4.2173712424572445</v>
      </c>
      <c r="P9" s="6"/>
      <c r="Q9" s="33"/>
    </row>
    <row r="10" spans="1:17" ht="12.75">
      <c r="A10" s="3"/>
      <c r="B10" s="29" t="s">
        <v>17</v>
      </c>
      <c r="C10" s="63">
        <v>505730026</v>
      </c>
      <c r="D10" s="64">
        <v>640971148</v>
      </c>
      <c r="E10" s="65">
        <f aca="true" t="shared" si="0" ref="E10:E33">($D10-$C10)</f>
        <v>135241122</v>
      </c>
      <c r="F10" s="63">
        <v>532027992</v>
      </c>
      <c r="G10" s="64">
        <v>658946580</v>
      </c>
      <c r="H10" s="65">
        <f aca="true" t="shared" si="1" ref="H10:H33">($G10-$F10)</f>
        <v>126918588</v>
      </c>
      <c r="I10" s="65">
        <v>704795172</v>
      </c>
      <c r="J10" s="30">
        <f aca="true" t="shared" si="2" ref="J10:J33">IF($C10=0,0,($E10/$C10)*100)</f>
        <v>26.741762412184716</v>
      </c>
      <c r="K10" s="31">
        <f aca="true" t="shared" si="3" ref="K10:K33">IF($F10=0,0,($H10/$F10)*100)</f>
        <v>23.85562224327475</v>
      </c>
      <c r="L10" s="84">
        <v>2432912080</v>
      </c>
      <c r="M10" s="85">
        <v>2441384196</v>
      </c>
      <c r="N10" s="32">
        <f aca="true" t="shared" si="4" ref="N10:N33">IF($L10=0,0,($E10/$L10)*100)</f>
        <v>5.5588166589234085</v>
      </c>
      <c r="O10" s="31">
        <f aca="true" t="shared" si="5" ref="O10:O33">IF($M10=0,0,($H10/$M10)*100)</f>
        <v>5.198632325381039</v>
      </c>
      <c r="P10" s="6"/>
      <c r="Q10" s="33"/>
    </row>
    <row r="11" spans="1:17" ht="16.5">
      <c r="A11" s="7"/>
      <c r="B11" s="34" t="s">
        <v>18</v>
      </c>
      <c r="C11" s="66">
        <f>SUM(C8:C10)</f>
        <v>2104973881</v>
      </c>
      <c r="D11" s="67">
        <v>2432912080</v>
      </c>
      <c r="E11" s="68">
        <f t="shared" si="0"/>
        <v>327938199</v>
      </c>
      <c r="F11" s="66">
        <f>SUM(F8:F10)</f>
        <v>2214432531</v>
      </c>
      <c r="G11" s="67">
        <v>2441384196</v>
      </c>
      <c r="H11" s="68">
        <f t="shared" si="1"/>
        <v>226951665</v>
      </c>
      <c r="I11" s="68">
        <v>2567861256</v>
      </c>
      <c r="J11" s="35">
        <f t="shared" si="2"/>
        <v>15.57920513694013</v>
      </c>
      <c r="K11" s="36">
        <f t="shared" si="3"/>
        <v>10.248750495799143</v>
      </c>
      <c r="L11" s="86">
        <v>2432912080</v>
      </c>
      <c r="M11" s="87">
        <v>2441384196</v>
      </c>
      <c r="N11" s="37">
        <f t="shared" si="4"/>
        <v>13.479245785158007</v>
      </c>
      <c r="O11" s="36">
        <f t="shared" si="5"/>
        <v>9.296024172346202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627524770</v>
      </c>
      <c r="D13" s="64">
        <v>628944972</v>
      </c>
      <c r="E13" s="65">
        <f t="shared" si="0"/>
        <v>1420202</v>
      </c>
      <c r="F13" s="63">
        <v>1490185369</v>
      </c>
      <c r="G13" s="64">
        <v>612544080</v>
      </c>
      <c r="H13" s="65">
        <f t="shared" si="1"/>
        <v>-877641289</v>
      </c>
      <c r="I13" s="65">
        <v>650836656</v>
      </c>
      <c r="J13" s="30">
        <f t="shared" si="2"/>
        <v>0.22631807824892713</v>
      </c>
      <c r="K13" s="31">
        <f t="shared" si="3"/>
        <v>-58.89477290928898</v>
      </c>
      <c r="L13" s="84">
        <v>2376700468</v>
      </c>
      <c r="M13" s="85">
        <v>2248511628</v>
      </c>
      <c r="N13" s="32">
        <f t="shared" si="4"/>
        <v>0.05975519503284753</v>
      </c>
      <c r="O13" s="31">
        <f t="shared" si="5"/>
        <v>-39.03209919268427</v>
      </c>
      <c r="P13" s="6"/>
      <c r="Q13" s="33"/>
    </row>
    <row r="14" spans="1:17" ht="12.75">
      <c r="A14" s="3"/>
      <c r="B14" s="29" t="s">
        <v>21</v>
      </c>
      <c r="C14" s="63">
        <v>246086891</v>
      </c>
      <c r="D14" s="64">
        <v>194222640</v>
      </c>
      <c r="E14" s="65">
        <f t="shared" si="0"/>
        <v>-51864251</v>
      </c>
      <c r="F14" s="63">
        <v>258883410</v>
      </c>
      <c r="G14" s="64">
        <v>186227148</v>
      </c>
      <c r="H14" s="65">
        <f t="shared" si="1"/>
        <v>-72656262</v>
      </c>
      <c r="I14" s="65">
        <v>194793588</v>
      </c>
      <c r="J14" s="30">
        <f t="shared" si="2"/>
        <v>-21.07558463973605</v>
      </c>
      <c r="K14" s="31">
        <f t="shared" si="3"/>
        <v>-28.065244505238862</v>
      </c>
      <c r="L14" s="84">
        <v>2376700468</v>
      </c>
      <c r="M14" s="85">
        <v>2248511628</v>
      </c>
      <c r="N14" s="32">
        <f t="shared" si="4"/>
        <v>-2.182195514256111</v>
      </c>
      <c r="O14" s="31">
        <f t="shared" si="5"/>
        <v>-3.2313047037531266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2376700468</v>
      </c>
      <c r="M15" s="85">
        <v>2248511628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962225463</v>
      </c>
      <c r="D16" s="64">
        <v>862200132</v>
      </c>
      <c r="E16" s="65">
        <f t="shared" si="0"/>
        <v>-100025331</v>
      </c>
      <c r="F16" s="63">
        <v>1012261187</v>
      </c>
      <c r="G16" s="64">
        <v>892712436</v>
      </c>
      <c r="H16" s="65">
        <f t="shared" si="1"/>
        <v>-119548751</v>
      </c>
      <c r="I16" s="65">
        <v>1010348184</v>
      </c>
      <c r="J16" s="30">
        <f t="shared" si="2"/>
        <v>-10.395207240530072</v>
      </c>
      <c r="K16" s="31">
        <f t="shared" si="3"/>
        <v>-11.810069627810396</v>
      </c>
      <c r="L16" s="84">
        <v>2376700468</v>
      </c>
      <c r="M16" s="85">
        <v>2248511628</v>
      </c>
      <c r="N16" s="32">
        <f t="shared" si="4"/>
        <v>-4.208579597923485</v>
      </c>
      <c r="O16" s="31">
        <f t="shared" si="5"/>
        <v>-5.3167948749429375</v>
      </c>
      <c r="P16" s="6"/>
      <c r="Q16" s="33"/>
    </row>
    <row r="17" spans="1:17" ht="12.75">
      <c r="A17" s="3"/>
      <c r="B17" s="29" t="s">
        <v>23</v>
      </c>
      <c r="C17" s="63">
        <v>710254768</v>
      </c>
      <c r="D17" s="64">
        <v>691332724</v>
      </c>
      <c r="E17" s="65">
        <f t="shared" si="0"/>
        <v>-18922044</v>
      </c>
      <c r="F17" s="63">
        <v>747214044</v>
      </c>
      <c r="G17" s="64">
        <v>557027964</v>
      </c>
      <c r="H17" s="65">
        <f t="shared" si="1"/>
        <v>-190186080</v>
      </c>
      <c r="I17" s="65">
        <v>572378556</v>
      </c>
      <c r="J17" s="42">
        <f t="shared" si="2"/>
        <v>-2.6641206581805026</v>
      </c>
      <c r="K17" s="31">
        <f t="shared" si="3"/>
        <v>-25.45269076875113</v>
      </c>
      <c r="L17" s="88">
        <v>2376700468</v>
      </c>
      <c r="M17" s="85">
        <v>2248511628</v>
      </c>
      <c r="N17" s="32">
        <f t="shared" si="4"/>
        <v>-0.7961476111427266</v>
      </c>
      <c r="O17" s="31">
        <f t="shared" si="5"/>
        <v>-8.458309827339704</v>
      </c>
      <c r="P17" s="6"/>
      <c r="Q17" s="33"/>
    </row>
    <row r="18" spans="1:17" ht="16.5">
      <c r="A18" s="3"/>
      <c r="B18" s="34" t="s">
        <v>24</v>
      </c>
      <c r="C18" s="66">
        <f>SUM(C13:C17)</f>
        <v>2546091892</v>
      </c>
      <c r="D18" s="67">
        <v>2376700468</v>
      </c>
      <c r="E18" s="68">
        <f t="shared" si="0"/>
        <v>-169391424</v>
      </c>
      <c r="F18" s="66">
        <f>SUM(F13:F17)</f>
        <v>3508544010</v>
      </c>
      <c r="G18" s="67">
        <v>2248511628</v>
      </c>
      <c r="H18" s="68">
        <f t="shared" si="1"/>
        <v>-1260032382</v>
      </c>
      <c r="I18" s="68">
        <v>2428356984</v>
      </c>
      <c r="J18" s="43">
        <f t="shared" si="2"/>
        <v>-6.652997267390065</v>
      </c>
      <c r="K18" s="36">
        <f t="shared" si="3"/>
        <v>-35.913255709738124</v>
      </c>
      <c r="L18" s="89">
        <v>2376700468</v>
      </c>
      <c r="M18" s="87">
        <v>2248511628</v>
      </c>
      <c r="N18" s="37">
        <f t="shared" si="4"/>
        <v>-7.127167528289475</v>
      </c>
      <c r="O18" s="36">
        <f t="shared" si="5"/>
        <v>-56.038508598720036</v>
      </c>
      <c r="P18" s="6"/>
      <c r="Q18" s="38"/>
    </row>
    <row r="19" spans="1:17" ht="16.5">
      <c r="A19" s="44"/>
      <c r="B19" s="45" t="s">
        <v>25</v>
      </c>
      <c r="C19" s="72">
        <f>C11-C18</f>
        <v>-441118011</v>
      </c>
      <c r="D19" s="73">
        <v>56211612</v>
      </c>
      <c r="E19" s="74">
        <f t="shared" si="0"/>
        <v>497329623</v>
      </c>
      <c r="F19" s="75">
        <f>F11-F18</f>
        <v>-1294111479</v>
      </c>
      <c r="G19" s="76">
        <v>192872568</v>
      </c>
      <c r="H19" s="77">
        <f t="shared" si="1"/>
        <v>1486984047</v>
      </c>
      <c r="I19" s="77">
        <v>139504272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>
        <v>169585904</v>
      </c>
      <c r="M22" s="85">
        <v>100222596</v>
      </c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>
        <v>169585904</v>
      </c>
      <c r="M23" s="85">
        <v>100222596</v>
      </c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105990000</v>
      </c>
      <c r="D24" s="64">
        <v>169585904</v>
      </c>
      <c r="E24" s="65">
        <f t="shared" si="0"/>
        <v>63595904</v>
      </c>
      <c r="F24" s="63">
        <v>115575000</v>
      </c>
      <c r="G24" s="64">
        <v>100222596</v>
      </c>
      <c r="H24" s="65">
        <f t="shared" si="1"/>
        <v>-15352404</v>
      </c>
      <c r="I24" s="65">
        <v>130858488</v>
      </c>
      <c r="J24" s="30">
        <f t="shared" si="2"/>
        <v>60.00179639588641</v>
      </c>
      <c r="K24" s="31">
        <f t="shared" si="3"/>
        <v>-13.2834990266061</v>
      </c>
      <c r="L24" s="84">
        <v>169585904</v>
      </c>
      <c r="M24" s="85">
        <v>100222596</v>
      </c>
      <c r="N24" s="32">
        <f t="shared" si="4"/>
        <v>37.5007017092647</v>
      </c>
      <c r="O24" s="31">
        <f t="shared" si="5"/>
        <v>-15.318306063435037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>
        <v>169585904</v>
      </c>
      <c r="M25" s="85">
        <v>100222596</v>
      </c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105990000</v>
      </c>
      <c r="D26" s="67">
        <v>169585904</v>
      </c>
      <c r="E26" s="68">
        <f t="shared" si="0"/>
        <v>63595904</v>
      </c>
      <c r="F26" s="66">
        <f>SUM(F22:F24)</f>
        <v>115575000</v>
      </c>
      <c r="G26" s="67">
        <v>100222596</v>
      </c>
      <c r="H26" s="68">
        <f t="shared" si="1"/>
        <v>-15352404</v>
      </c>
      <c r="I26" s="68">
        <v>130858488</v>
      </c>
      <c r="J26" s="43">
        <f t="shared" si="2"/>
        <v>60.00179639588641</v>
      </c>
      <c r="K26" s="36">
        <f t="shared" si="3"/>
        <v>-13.2834990266061</v>
      </c>
      <c r="L26" s="89">
        <v>169585904</v>
      </c>
      <c r="M26" s="87">
        <v>100222596</v>
      </c>
      <c r="N26" s="37">
        <f t="shared" si="4"/>
        <v>37.5007017092647</v>
      </c>
      <c r="O26" s="36">
        <f t="shared" si="5"/>
        <v>-15.318306063435037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18830004</v>
      </c>
      <c r="E28" s="65">
        <f t="shared" si="0"/>
        <v>18830004</v>
      </c>
      <c r="F28" s="63">
        <v>5335000</v>
      </c>
      <c r="G28" s="64">
        <v>18469092</v>
      </c>
      <c r="H28" s="65">
        <f t="shared" si="1"/>
        <v>13134092</v>
      </c>
      <c r="I28" s="65">
        <v>19761924</v>
      </c>
      <c r="J28" s="30">
        <f t="shared" si="2"/>
        <v>0</v>
      </c>
      <c r="K28" s="31">
        <f t="shared" si="3"/>
        <v>246.1872914714152</v>
      </c>
      <c r="L28" s="84">
        <v>325860900</v>
      </c>
      <c r="M28" s="85">
        <v>266434188</v>
      </c>
      <c r="N28" s="32">
        <f t="shared" si="4"/>
        <v>5.778540475399166</v>
      </c>
      <c r="O28" s="31">
        <f t="shared" si="5"/>
        <v>4.929582085013805</v>
      </c>
      <c r="P28" s="6"/>
      <c r="Q28" s="33"/>
    </row>
    <row r="29" spans="1:17" ht="12.75">
      <c r="A29" s="7"/>
      <c r="B29" s="29" t="s">
        <v>33</v>
      </c>
      <c r="C29" s="63">
        <v>15000000</v>
      </c>
      <c r="D29" s="64">
        <v>32000012</v>
      </c>
      <c r="E29" s="65">
        <f t="shared" si="0"/>
        <v>17000012</v>
      </c>
      <c r="F29" s="63">
        <v>20000000</v>
      </c>
      <c r="G29" s="64">
        <v>25683336</v>
      </c>
      <c r="H29" s="65">
        <f t="shared" si="1"/>
        <v>5683336</v>
      </c>
      <c r="I29" s="65">
        <v>26050836</v>
      </c>
      <c r="J29" s="30">
        <f t="shared" si="2"/>
        <v>113.33341333333334</v>
      </c>
      <c r="K29" s="31">
        <f t="shared" si="3"/>
        <v>28.41668</v>
      </c>
      <c r="L29" s="84">
        <v>325860900</v>
      </c>
      <c r="M29" s="85">
        <v>266434188</v>
      </c>
      <c r="N29" s="32">
        <f t="shared" si="4"/>
        <v>5.21695361425688</v>
      </c>
      <c r="O29" s="31">
        <f t="shared" si="5"/>
        <v>2.133110635186202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325860900</v>
      </c>
      <c r="M30" s="85">
        <v>266434188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9999996</v>
      </c>
      <c r="E31" s="65">
        <f t="shared" si="0"/>
        <v>9999996</v>
      </c>
      <c r="F31" s="63">
        <v>0</v>
      </c>
      <c r="G31" s="64">
        <v>9808332</v>
      </c>
      <c r="H31" s="65">
        <f t="shared" si="1"/>
        <v>9808332</v>
      </c>
      <c r="I31" s="65">
        <v>10494912</v>
      </c>
      <c r="J31" s="30">
        <f t="shared" si="2"/>
        <v>0</v>
      </c>
      <c r="K31" s="31">
        <f t="shared" si="3"/>
        <v>0</v>
      </c>
      <c r="L31" s="84">
        <v>325860900</v>
      </c>
      <c r="M31" s="85">
        <v>266434188</v>
      </c>
      <c r="N31" s="32">
        <f t="shared" si="4"/>
        <v>3.068792849955303</v>
      </c>
      <c r="O31" s="31">
        <f t="shared" si="5"/>
        <v>3.6813338684598538</v>
      </c>
      <c r="P31" s="6"/>
      <c r="Q31" s="33"/>
    </row>
    <row r="32" spans="1:17" ht="12.75">
      <c r="A32" s="7"/>
      <c r="B32" s="29" t="s">
        <v>36</v>
      </c>
      <c r="C32" s="63">
        <v>108455000</v>
      </c>
      <c r="D32" s="64">
        <v>265030888</v>
      </c>
      <c r="E32" s="65">
        <f t="shared" si="0"/>
        <v>156575888</v>
      </c>
      <c r="F32" s="63">
        <v>127990460</v>
      </c>
      <c r="G32" s="64">
        <v>212473428</v>
      </c>
      <c r="H32" s="65">
        <f t="shared" si="1"/>
        <v>84482968</v>
      </c>
      <c r="I32" s="65">
        <v>248095020</v>
      </c>
      <c r="J32" s="30">
        <f t="shared" si="2"/>
        <v>144.3694509243465</v>
      </c>
      <c r="K32" s="31">
        <f t="shared" si="3"/>
        <v>66.00723835198342</v>
      </c>
      <c r="L32" s="84">
        <v>325860900</v>
      </c>
      <c r="M32" s="85">
        <v>266434188</v>
      </c>
      <c r="N32" s="32">
        <f t="shared" si="4"/>
        <v>48.04991577694654</v>
      </c>
      <c r="O32" s="31">
        <f t="shared" si="5"/>
        <v>31.708756535403783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123455000</v>
      </c>
      <c r="D33" s="82">
        <v>325860900</v>
      </c>
      <c r="E33" s="83">
        <f t="shared" si="0"/>
        <v>202405900</v>
      </c>
      <c r="F33" s="81">
        <f>SUM(F28:F32)</f>
        <v>153325460</v>
      </c>
      <c r="G33" s="82">
        <v>266434188</v>
      </c>
      <c r="H33" s="83">
        <f t="shared" si="1"/>
        <v>113108728</v>
      </c>
      <c r="I33" s="83">
        <v>304402692</v>
      </c>
      <c r="J33" s="58">
        <f t="shared" si="2"/>
        <v>163.9511562917662</v>
      </c>
      <c r="K33" s="59">
        <f t="shared" si="3"/>
        <v>73.77034968621649</v>
      </c>
      <c r="L33" s="96">
        <v>325860900</v>
      </c>
      <c r="M33" s="97">
        <v>266434188</v>
      </c>
      <c r="N33" s="60">
        <f t="shared" si="4"/>
        <v>62.1142027165579</v>
      </c>
      <c r="O33" s="59">
        <f t="shared" si="5"/>
        <v>42.45278312406364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C8" activeCellId="1" sqref="F8:F33 C8:C32"/>
    </sheetView>
  </sheetViews>
  <sheetFormatPr defaultColWidth="9.140625" defaultRowHeight="12.75"/>
  <cols>
    <col min="1" max="1" width="4.00390625" style="2" customWidth="1"/>
    <col min="2" max="2" width="23.28125" style="2" customWidth="1"/>
    <col min="3" max="11" width="12.140625" style="2" customWidth="1"/>
    <col min="12" max="13" width="12.140625" style="2" hidden="1" customWidth="1"/>
    <col min="14" max="16" width="12.140625" style="2" customWidth="1"/>
    <col min="17" max="17" width="9.8515625" style="2" bestFit="1" customWidth="1"/>
    <col min="18" max="16384" width="9.140625" style="2" customWidth="1"/>
  </cols>
  <sheetData>
    <row r="1" spans="1:18" ht="16.5">
      <c r="A1" s="98"/>
      <c r="B1" s="114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99"/>
      <c r="Q1" s="1"/>
      <c r="R1" s="1"/>
    </row>
    <row r="2" spans="1:16" ht="15.75" customHeight="1">
      <c r="A2" s="100"/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8"/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1"/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3"/>
      <c r="B5" s="4"/>
      <c r="C5" s="106" t="s">
        <v>3</v>
      </c>
      <c r="D5" s="107"/>
      <c r="E5" s="108"/>
      <c r="F5" s="109" t="s">
        <v>4</v>
      </c>
      <c r="G5" s="110"/>
      <c r="H5" s="111"/>
      <c r="I5" s="5" t="s">
        <v>5</v>
      </c>
      <c r="J5" s="103" t="s">
        <v>6</v>
      </c>
      <c r="K5" s="104"/>
      <c r="L5" s="103"/>
      <c r="M5" s="104"/>
      <c r="N5" s="112" t="s">
        <v>7</v>
      </c>
      <c r="O5" s="113"/>
      <c r="P5" s="6"/>
    </row>
    <row r="6" spans="1:16" ht="33.75">
      <c r="A6" s="7"/>
      <c r="B6" s="8" t="s">
        <v>8</v>
      </c>
      <c r="C6" s="9" t="s">
        <v>9</v>
      </c>
      <c r="D6" s="10" t="s">
        <v>10</v>
      </c>
      <c r="E6" s="11" t="s">
        <v>2</v>
      </c>
      <c r="F6" s="12" t="s">
        <v>11</v>
      </c>
      <c r="G6" s="13" t="s">
        <v>12</v>
      </c>
      <c r="H6" s="14" t="s">
        <v>2</v>
      </c>
      <c r="I6" s="15" t="s">
        <v>13</v>
      </c>
      <c r="J6" s="16" t="s">
        <v>3</v>
      </c>
      <c r="K6" s="17" t="s">
        <v>4</v>
      </c>
      <c r="L6" s="16"/>
      <c r="M6" s="17"/>
      <c r="N6" s="18" t="s">
        <v>3</v>
      </c>
      <c r="O6" s="19" t="s">
        <v>4</v>
      </c>
      <c r="P6" s="6"/>
    </row>
    <row r="7" spans="1:17" ht="15.75">
      <c r="A7" s="20"/>
      <c r="B7" s="21" t="s">
        <v>14</v>
      </c>
      <c r="C7" s="22"/>
      <c r="D7" s="23"/>
      <c r="E7" s="24"/>
      <c r="F7" s="22"/>
      <c r="G7" s="23"/>
      <c r="H7" s="24"/>
      <c r="I7" s="25"/>
      <c r="J7" s="25"/>
      <c r="K7" s="26"/>
      <c r="L7" s="25"/>
      <c r="M7" s="26"/>
      <c r="N7" s="27"/>
      <c r="O7" s="26"/>
      <c r="P7" s="6"/>
      <c r="Q7" s="28"/>
    </row>
    <row r="8" spans="1:17" ht="12.75">
      <c r="A8" s="3"/>
      <c r="B8" s="29" t="s">
        <v>15</v>
      </c>
      <c r="C8" s="63">
        <v>0</v>
      </c>
      <c r="D8" s="64">
        <v>0</v>
      </c>
      <c r="E8" s="65">
        <f>($D8-$C8)</f>
        <v>0</v>
      </c>
      <c r="F8" s="63">
        <v>0</v>
      </c>
      <c r="G8" s="64">
        <v>0</v>
      </c>
      <c r="H8" s="65">
        <f>($G8-$F8)</f>
        <v>0</v>
      </c>
      <c r="I8" s="65">
        <v>0</v>
      </c>
      <c r="J8" s="30">
        <f>IF($C8=0,0,($E8/$C8)*100)</f>
        <v>0</v>
      </c>
      <c r="K8" s="31">
        <f>IF($F8=0,0,($H8/$F8)*100)</f>
        <v>0</v>
      </c>
      <c r="L8" s="84">
        <v>337041201</v>
      </c>
      <c r="M8" s="85">
        <v>344443220</v>
      </c>
      <c r="N8" s="32">
        <f>IF($L8=0,0,($E8/$L8)*100)</f>
        <v>0</v>
      </c>
      <c r="O8" s="31">
        <f>IF($M8=0,0,($H8/$M8)*100)</f>
        <v>0</v>
      </c>
      <c r="P8" s="6"/>
      <c r="Q8" s="33"/>
    </row>
    <row r="9" spans="1:17" ht="12.75">
      <c r="A9" s="3"/>
      <c r="B9" s="29" t="s">
        <v>16</v>
      </c>
      <c r="C9" s="63">
        <v>2620240</v>
      </c>
      <c r="D9" s="64">
        <v>120000</v>
      </c>
      <c r="E9" s="65">
        <f>($D9-$C9)</f>
        <v>-2500240</v>
      </c>
      <c r="F9" s="63">
        <v>2777450</v>
      </c>
      <c r="G9" s="64">
        <v>126000</v>
      </c>
      <c r="H9" s="65">
        <f>($G9-$F9)</f>
        <v>-2651450</v>
      </c>
      <c r="I9" s="65">
        <v>132300</v>
      </c>
      <c r="J9" s="30">
        <f>IF($C9=0,0,($E9/$C9)*100)</f>
        <v>-95.42026684578512</v>
      </c>
      <c r="K9" s="31">
        <f>IF($F9=0,0,($H9/$F9)*100)</f>
        <v>-95.46346468883328</v>
      </c>
      <c r="L9" s="84">
        <v>337041201</v>
      </c>
      <c r="M9" s="85">
        <v>344443220</v>
      </c>
      <c r="N9" s="32">
        <f>IF($L9=0,0,($E9/$L9)*100)</f>
        <v>-0.7418202856451369</v>
      </c>
      <c r="O9" s="31">
        <f>IF($M9=0,0,($H9/$M9)*100)</f>
        <v>-0.769778542890175</v>
      </c>
      <c r="P9" s="6"/>
      <c r="Q9" s="33"/>
    </row>
    <row r="10" spans="1:17" ht="12.75">
      <c r="A10" s="3"/>
      <c r="B10" s="29" t="s">
        <v>17</v>
      </c>
      <c r="C10" s="63">
        <v>336386890</v>
      </c>
      <c r="D10" s="64">
        <v>336921201</v>
      </c>
      <c r="E10" s="65">
        <f aca="true" t="shared" si="0" ref="E10:E33">($D10-$C10)</f>
        <v>534311</v>
      </c>
      <c r="F10" s="63">
        <v>346851330</v>
      </c>
      <c r="G10" s="64">
        <v>344317220</v>
      </c>
      <c r="H10" s="65">
        <f aca="true" t="shared" si="1" ref="H10:H33">($G10-$F10)</f>
        <v>-2534110</v>
      </c>
      <c r="I10" s="65">
        <v>354049477</v>
      </c>
      <c r="J10" s="30">
        <f aca="true" t="shared" si="2" ref="J10:J33">IF($C10=0,0,($E10/$C10)*100)</f>
        <v>0.15883823534264369</v>
      </c>
      <c r="K10" s="31">
        <f aca="true" t="shared" si="3" ref="K10:K33">IF($F10=0,0,($H10/$F10)*100)</f>
        <v>-0.7306040890775883</v>
      </c>
      <c r="L10" s="84">
        <v>337041201</v>
      </c>
      <c r="M10" s="85">
        <v>344443220</v>
      </c>
      <c r="N10" s="32">
        <f aca="true" t="shared" si="4" ref="N10:N33">IF($L10=0,0,($E10/$L10)*100)</f>
        <v>0.15852987658918294</v>
      </c>
      <c r="O10" s="31">
        <f aca="true" t="shared" si="5" ref="O10:O33">IF($M10=0,0,($H10/$M10)*100)</f>
        <v>-0.7357119701761003</v>
      </c>
      <c r="P10" s="6"/>
      <c r="Q10" s="33"/>
    </row>
    <row r="11" spans="1:17" ht="16.5">
      <c r="A11" s="7"/>
      <c r="B11" s="34" t="s">
        <v>18</v>
      </c>
      <c r="C11" s="66">
        <f>SUM(C8:C10)</f>
        <v>339007130</v>
      </c>
      <c r="D11" s="67">
        <v>337041201</v>
      </c>
      <c r="E11" s="68">
        <f t="shared" si="0"/>
        <v>-1965929</v>
      </c>
      <c r="F11" s="66">
        <f>SUM(F8:F10)</f>
        <v>349628780</v>
      </c>
      <c r="G11" s="67">
        <v>344443220</v>
      </c>
      <c r="H11" s="68">
        <f t="shared" si="1"/>
        <v>-5185560</v>
      </c>
      <c r="I11" s="68">
        <v>354181777</v>
      </c>
      <c r="J11" s="35">
        <f t="shared" si="2"/>
        <v>-0.5799078621148764</v>
      </c>
      <c r="K11" s="36">
        <f t="shared" si="3"/>
        <v>-1.4831616550559712</v>
      </c>
      <c r="L11" s="86">
        <v>337041201</v>
      </c>
      <c r="M11" s="87">
        <v>344443220</v>
      </c>
      <c r="N11" s="37">
        <f t="shared" si="4"/>
        <v>-0.583290409055954</v>
      </c>
      <c r="O11" s="36">
        <f t="shared" si="5"/>
        <v>-1.5054905130662755</v>
      </c>
      <c r="P11" s="6"/>
      <c r="Q11" s="38"/>
    </row>
    <row r="12" spans="1:17" ht="15.75">
      <c r="A12" s="7"/>
      <c r="B12" s="21" t="s">
        <v>19</v>
      </c>
      <c r="C12" s="69"/>
      <c r="D12" s="70"/>
      <c r="E12" s="71"/>
      <c r="F12" s="69"/>
      <c r="G12" s="70"/>
      <c r="H12" s="71"/>
      <c r="I12" s="71"/>
      <c r="J12" s="39"/>
      <c r="K12" s="40"/>
      <c r="L12" s="84"/>
      <c r="M12" s="85"/>
      <c r="N12" s="41"/>
      <c r="O12" s="40"/>
      <c r="P12" s="6"/>
      <c r="Q12" s="28"/>
    </row>
    <row r="13" spans="1:17" ht="12.75">
      <c r="A13" s="3"/>
      <c r="B13" s="29" t="s">
        <v>20</v>
      </c>
      <c r="C13" s="63">
        <v>188942790</v>
      </c>
      <c r="D13" s="64">
        <v>196889892</v>
      </c>
      <c r="E13" s="65">
        <f t="shared" si="0"/>
        <v>7947102</v>
      </c>
      <c r="F13" s="63">
        <v>200279380</v>
      </c>
      <c r="G13" s="64">
        <v>217422906</v>
      </c>
      <c r="H13" s="65">
        <f t="shared" si="1"/>
        <v>17143526</v>
      </c>
      <c r="I13" s="65">
        <v>237909198</v>
      </c>
      <c r="J13" s="30">
        <f t="shared" si="2"/>
        <v>4.206089049494823</v>
      </c>
      <c r="K13" s="31">
        <f t="shared" si="3"/>
        <v>8.559805807267827</v>
      </c>
      <c r="L13" s="84">
        <v>372737204</v>
      </c>
      <c r="M13" s="85">
        <v>391263533</v>
      </c>
      <c r="N13" s="32">
        <f t="shared" si="4"/>
        <v>2.1320925077283137</v>
      </c>
      <c r="O13" s="31">
        <f t="shared" si="5"/>
        <v>4.381580329900053</v>
      </c>
      <c r="P13" s="6"/>
      <c r="Q13" s="33"/>
    </row>
    <row r="14" spans="1:17" ht="12.75">
      <c r="A14" s="3"/>
      <c r="B14" s="29" t="s">
        <v>21</v>
      </c>
      <c r="C14" s="63">
        <v>0</v>
      </c>
      <c r="D14" s="64">
        <v>0</v>
      </c>
      <c r="E14" s="65">
        <f t="shared" si="0"/>
        <v>0</v>
      </c>
      <c r="F14" s="63">
        <v>0</v>
      </c>
      <c r="G14" s="64">
        <v>0</v>
      </c>
      <c r="H14" s="65">
        <f t="shared" si="1"/>
        <v>0</v>
      </c>
      <c r="I14" s="65">
        <v>0</v>
      </c>
      <c r="J14" s="30">
        <f t="shared" si="2"/>
        <v>0</v>
      </c>
      <c r="K14" s="31">
        <f t="shared" si="3"/>
        <v>0</v>
      </c>
      <c r="L14" s="84">
        <v>372737204</v>
      </c>
      <c r="M14" s="85">
        <v>391263533</v>
      </c>
      <c r="N14" s="32">
        <f t="shared" si="4"/>
        <v>0</v>
      </c>
      <c r="O14" s="31">
        <f t="shared" si="5"/>
        <v>0</v>
      </c>
      <c r="P14" s="6"/>
      <c r="Q14" s="33"/>
    </row>
    <row r="15" spans="1:17" ht="12.75" hidden="1">
      <c r="A15" s="3"/>
      <c r="B15" s="29"/>
      <c r="C15" s="63">
        <v>0</v>
      </c>
      <c r="D15" s="64">
        <v>0</v>
      </c>
      <c r="E15" s="65">
        <f t="shared" si="0"/>
        <v>0</v>
      </c>
      <c r="F15" s="63">
        <v>0</v>
      </c>
      <c r="G15" s="64">
        <v>0</v>
      </c>
      <c r="H15" s="65">
        <f t="shared" si="1"/>
        <v>0</v>
      </c>
      <c r="I15" s="65">
        <v>0</v>
      </c>
      <c r="J15" s="30">
        <f t="shared" si="2"/>
        <v>0</v>
      </c>
      <c r="K15" s="31">
        <f t="shared" si="3"/>
        <v>0</v>
      </c>
      <c r="L15" s="84">
        <v>372737204</v>
      </c>
      <c r="M15" s="85">
        <v>391263533</v>
      </c>
      <c r="N15" s="32">
        <f t="shared" si="4"/>
        <v>0</v>
      </c>
      <c r="O15" s="31">
        <f t="shared" si="5"/>
        <v>0</v>
      </c>
      <c r="P15" s="6"/>
      <c r="Q15" s="33"/>
    </row>
    <row r="16" spans="1:17" ht="12.75">
      <c r="A16" s="3"/>
      <c r="B16" s="29" t="s">
        <v>22</v>
      </c>
      <c r="C16" s="63">
        <v>0</v>
      </c>
      <c r="D16" s="64">
        <v>0</v>
      </c>
      <c r="E16" s="65">
        <f t="shared" si="0"/>
        <v>0</v>
      </c>
      <c r="F16" s="63">
        <v>0</v>
      </c>
      <c r="G16" s="64">
        <v>0</v>
      </c>
      <c r="H16" s="65">
        <f t="shared" si="1"/>
        <v>0</v>
      </c>
      <c r="I16" s="65">
        <v>0</v>
      </c>
      <c r="J16" s="30">
        <f t="shared" si="2"/>
        <v>0</v>
      </c>
      <c r="K16" s="31">
        <f t="shared" si="3"/>
        <v>0</v>
      </c>
      <c r="L16" s="84">
        <v>372737204</v>
      </c>
      <c r="M16" s="85">
        <v>391263533</v>
      </c>
      <c r="N16" s="32">
        <f t="shared" si="4"/>
        <v>0</v>
      </c>
      <c r="O16" s="31">
        <f t="shared" si="5"/>
        <v>0</v>
      </c>
      <c r="P16" s="6"/>
      <c r="Q16" s="33"/>
    </row>
    <row r="17" spans="1:17" ht="12.75">
      <c r="A17" s="3"/>
      <c r="B17" s="29" t="s">
        <v>23</v>
      </c>
      <c r="C17" s="63">
        <v>185260530</v>
      </c>
      <c r="D17" s="64">
        <v>175847312</v>
      </c>
      <c r="E17" s="65">
        <f t="shared" si="0"/>
        <v>-9413218</v>
      </c>
      <c r="F17" s="63">
        <v>188549605</v>
      </c>
      <c r="G17" s="64">
        <v>173840627</v>
      </c>
      <c r="H17" s="65">
        <f t="shared" si="1"/>
        <v>-14708978</v>
      </c>
      <c r="I17" s="65">
        <v>181330261</v>
      </c>
      <c r="J17" s="42">
        <f t="shared" si="2"/>
        <v>-5.08107042552453</v>
      </c>
      <c r="K17" s="31">
        <f t="shared" si="3"/>
        <v>-7.801118437771323</v>
      </c>
      <c r="L17" s="88">
        <v>372737204</v>
      </c>
      <c r="M17" s="85">
        <v>391263533</v>
      </c>
      <c r="N17" s="32">
        <f t="shared" si="4"/>
        <v>-2.5254302224148253</v>
      </c>
      <c r="O17" s="31">
        <f t="shared" si="5"/>
        <v>-3.7593531621051945</v>
      </c>
      <c r="P17" s="6"/>
      <c r="Q17" s="33"/>
    </row>
    <row r="18" spans="1:17" ht="16.5">
      <c r="A18" s="3"/>
      <c r="B18" s="34" t="s">
        <v>24</v>
      </c>
      <c r="C18" s="66">
        <f>SUM(C13:C17)</f>
        <v>374203320</v>
      </c>
      <c r="D18" s="67">
        <v>372737204</v>
      </c>
      <c r="E18" s="68">
        <f t="shared" si="0"/>
        <v>-1466116</v>
      </c>
      <c r="F18" s="66">
        <f>SUM(F13:F17)</f>
        <v>388828985</v>
      </c>
      <c r="G18" s="67">
        <v>391263533</v>
      </c>
      <c r="H18" s="68">
        <f t="shared" si="1"/>
        <v>2434548</v>
      </c>
      <c r="I18" s="68">
        <v>419239459</v>
      </c>
      <c r="J18" s="43">
        <f t="shared" si="2"/>
        <v>-0.3917966307728109</v>
      </c>
      <c r="K18" s="36">
        <f t="shared" si="3"/>
        <v>0.626123075675544</v>
      </c>
      <c r="L18" s="89">
        <v>372737204</v>
      </c>
      <c r="M18" s="87">
        <v>391263533</v>
      </c>
      <c r="N18" s="37">
        <f t="shared" si="4"/>
        <v>-0.3933377146865114</v>
      </c>
      <c r="O18" s="36">
        <f t="shared" si="5"/>
        <v>0.6222271677948581</v>
      </c>
      <c r="P18" s="6"/>
      <c r="Q18" s="38"/>
    </row>
    <row r="19" spans="1:17" ht="16.5">
      <c r="A19" s="44"/>
      <c r="B19" s="45" t="s">
        <v>25</v>
      </c>
      <c r="C19" s="72">
        <f>C11-C18</f>
        <v>-35196190</v>
      </c>
      <c r="D19" s="73">
        <v>-35696003</v>
      </c>
      <c r="E19" s="74">
        <f t="shared" si="0"/>
        <v>-499813</v>
      </c>
      <c r="F19" s="75">
        <f>F11-F18</f>
        <v>-39200205</v>
      </c>
      <c r="G19" s="76">
        <v>-46820313</v>
      </c>
      <c r="H19" s="77">
        <f t="shared" si="1"/>
        <v>-7620108</v>
      </c>
      <c r="I19" s="77">
        <v>-65057682</v>
      </c>
      <c r="J19" s="46"/>
      <c r="K19" s="47"/>
      <c r="L19" s="90"/>
      <c r="M19" s="91"/>
      <c r="N19" s="48"/>
      <c r="O19" s="47"/>
      <c r="P19" s="6"/>
      <c r="Q19" s="38"/>
    </row>
    <row r="20" spans="1:17" ht="12.75">
      <c r="A20" s="3"/>
      <c r="B20" s="49"/>
      <c r="C20" s="69"/>
      <c r="D20" s="70"/>
      <c r="E20" s="71"/>
      <c r="F20" s="69"/>
      <c r="G20" s="70"/>
      <c r="H20" s="71"/>
      <c r="I20" s="71"/>
      <c r="J20" s="50"/>
      <c r="K20" s="51"/>
      <c r="L20" s="92"/>
      <c r="M20" s="93"/>
      <c r="N20" s="52"/>
      <c r="O20" s="51"/>
      <c r="P20" s="6"/>
      <c r="Q20" s="33"/>
    </row>
    <row r="21" spans="1:17" ht="15.75">
      <c r="A21" s="20"/>
      <c r="B21" s="45" t="s">
        <v>26</v>
      </c>
      <c r="C21" s="78"/>
      <c r="D21" s="79"/>
      <c r="E21" s="80"/>
      <c r="F21" s="78"/>
      <c r="G21" s="79"/>
      <c r="H21" s="80"/>
      <c r="I21" s="80"/>
      <c r="J21" s="53"/>
      <c r="K21" s="40"/>
      <c r="L21" s="94"/>
      <c r="M21" s="85"/>
      <c r="N21" s="41"/>
      <c r="O21" s="40"/>
      <c r="P21" s="6"/>
      <c r="Q21" s="28"/>
    </row>
    <row r="22" spans="1:17" ht="12.75">
      <c r="A22" s="3"/>
      <c r="B22" s="29" t="s">
        <v>27</v>
      </c>
      <c r="C22" s="63">
        <v>0</v>
      </c>
      <c r="D22" s="64">
        <v>0</v>
      </c>
      <c r="E22" s="65">
        <f t="shared" si="0"/>
        <v>0</v>
      </c>
      <c r="F22" s="63">
        <v>0</v>
      </c>
      <c r="G22" s="64">
        <v>0</v>
      </c>
      <c r="H22" s="65">
        <f t="shared" si="1"/>
        <v>0</v>
      </c>
      <c r="I22" s="65">
        <v>0</v>
      </c>
      <c r="J22" s="30">
        <f t="shared" si="2"/>
        <v>0</v>
      </c>
      <c r="K22" s="31">
        <f t="shared" si="3"/>
        <v>0</v>
      </c>
      <c r="L22" s="84"/>
      <c r="M22" s="85"/>
      <c r="N22" s="32">
        <f t="shared" si="4"/>
        <v>0</v>
      </c>
      <c r="O22" s="31">
        <f t="shared" si="5"/>
        <v>0</v>
      </c>
      <c r="P22" s="6"/>
      <c r="Q22" s="33"/>
    </row>
    <row r="23" spans="1:17" ht="12.75">
      <c r="A23" s="7"/>
      <c r="B23" s="29" t="s">
        <v>28</v>
      </c>
      <c r="C23" s="63">
        <v>0</v>
      </c>
      <c r="D23" s="64">
        <v>0</v>
      </c>
      <c r="E23" s="65">
        <f t="shared" si="0"/>
        <v>0</v>
      </c>
      <c r="F23" s="63">
        <v>0</v>
      </c>
      <c r="G23" s="64">
        <v>0</v>
      </c>
      <c r="H23" s="65">
        <f t="shared" si="1"/>
        <v>0</v>
      </c>
      <c r="I23" s="65">
        <v>0</v>
      </c>
      <c r="J23" s="30">
        <f t="shared" si="2"/>
        <v>0</v>
      </c>
      <c r="K23" s="31">
        <f t="shared" si="3"/>
        <v>0</v>
      </c>
      <c r="L23" s="84"/>
      <c r="M23" s="85"/>
      <c r="N23" s="32">
        <f t="shared" si="4"/>
        <v>0</v>
      </c>
      <c r="O23" s="31">
        <f t="shared" si="5"/>
        <v>0</v>
      </c>
      <c r="P23" s="6"/>
      <c r="Q23" s="33"/>
    </row>
    <row r="24" spans="1:17" ht="12.75">
      <c r="A24" s="7"/>
      <c r="B24" s="29" t="s">
        <v>29</v>
      </c>
      <c r="C24" s="63">
        <v>0</v>
      </c>
      <c r="D24" s="64">
        <v>0</v>
      </c>
      <c r="E24" s="65">
        <f t="shared" si="0"/>
        <v>0</v>
      </c>
      <c r="F24" s="63">
        <v>0</v>
      </c>
      <c r="G24" s="64">
        <v>0</v>
      </c>
      <c r="H24" s="65">
        <f t="shared" si="1"/>
        <v>0</v>
      </c>
      <c r="I24" s="65">
        <v>0</v>
      </c>
      <c r="J24" s="30">
        <f t="shared" si="2"/>
        <v>0</v>
      </c>
      <c r="K24" s="31">
        <f t="shared" si="3"/>
        <v>0</v>
      </c>
      <c r="L24" s="84"/>
      <c r="M24" s="85"/>
      <c r="N24" s="32">
        <f t="shared" si="4"/>
        <v>0</v>
      </c>
      <c r="O24" s="31">
        <f t="shared" si="5"/>
        <v>0</v>
      </c>
      <c r="P24" s="6"/>
      <c r="Q24" s="33"/>
    </row>
    <row r="25" spans="1:17" ht="12.75">
      <c r="A25" s="7"/>
      <c r="B25" s="29"/>
      <c r="C25" s="63"/>
      <c r="D25" s="64"/>
      <c r="E25" s="65">
        <f t="shared" si="0"/>
        <v>0</v>
      </c>
      <c r="F25" s="63"/>
      <c r="G25" s="64"/>
      <c r="H25" s="65">
        <f t="shared" si="1"/>
        <v>0</v>
      </c>
      <c r="I25" s="65"/>
      <c r="J25" s="30">
        <f t="shared" si="2"/>
        <v>0</v>
      </c>
      <c r="K25" s="31">
        <f t="shared" si="3"/>
        <v>0</v>
      </c>
      <c r="L25" s="84"/>
      <c r="M25" s="85"/>
      <c r="N25" s="32">
        <f t="shared" si="4"/>
        <v>0</v>
      </c>
      <c r="O25" s="31">
        <f t="shared" si="5"/>
        <v>0</v>
      </c>
      <c r="P25" s="6"/>
      <c r="Q25" s="33"/>
    </row>
    <row r="26" spans="1:17" ht="16.5">
      <c r="A26" s="7"/>
      <c r="B26" s="34" t="s">
        <v>30</v>
      </c>
      <c r="C26" s="66">
        <f>SUM(C22:C25)</f>
        <v>0</v>
      </c>
      <c r="D26" s="67">
        <v>0</v>
      </c>
      <c r="E26" s="68">
        <f t="shared" si="0"/>
        <v>0</v>
      </c>
      <c r="F26" s="66">
        <f>SUM(F22:F24)</f>
        <v>0</v>
      </c>
      <c r="G26" s="67">
        <v>0</v>
      </c>
      <c r="H26" s="68">
        <f t="shared" si="1"/>
        <v>0</v>
      </c>
      <c r="I26" s="68">
        <v>0</v>
      </c>
      <c r="J26" s="43">
        <f t="shared" si="2"/>
        <v>0</v>
      </c>
      <c r="K26" s="36">
        <f t="shared" si="3"/>
        <v>0</v>
      </c>
      <c r="L26" s="89"/>
      <c r="M26" s="87"/>
      <c r="N26" s="37">
        <f t="shared" si="4"/>
        <v>0</v>
      </c>
      <c r="O26" s="36">
        <f t="shared" si="5"/>
        <v>0</v>
      </c>
      <c r="P26" s="6"/>
      <c r="Q26" s="38"/>
    </row>
    <row r="27" spans="1:17" ht="15.75">
      <c r="A27" s="20"/>
      <c r="B27" s="45" t="s">
        <v>31</v>
      </c>
      <c r="C27" s="78"/>
      <c r="D27" s="79"/>
      <c r="E27" s="80"/>
      <c r="F27" s="78"/>
      <c r="G27" s="79"/>
      <c r="H27" s="80"/>
      <c r="I27" s="80"/>
      <c r="J27" s="54"/>
      <c r="K27" s="55"/>
      <c r="L27" s="95"/>
      <c r="M27" s="91"/>
      <c r="N27" s="56"/>
      <c r="O27" s="55"/>
      <c r="P27" s="6"/>
      <c r="Q27" s="28"/>
    </row>
    <row r="28" spans="1:17" ht="12.75">
      <c r="A28" s="3"/>
      <c r="B28" s="29" t="s">
        <v>32</v>
      </c>
      <c r="C28" s="63">
        <v>0</v>
      </c>
      <c r="D28" s="64">
        <v>0</v>
      </c>
      <c r="E28" s="65">
        <f t="shared" si="0"/>
        <v>0</v>
      </c>
      <c r="F28" s="63">
        <v>0</v>
      </c>
      <c r="G28" s="64">
        <v>0</v>
      </c>
      <c r="H28" s="65">
        <f t="shared" si="1"/>
        <v>0</v>
      </c>
      <c r="I28" s="65">
        <v>0</v>
      </c>
      <c r="J28" s="30">
        <f t="shared" si="2"/>
        <v>0</v>
      </c>
      <c r="K28" s="31">
        <f t="shared" si="3"/>
        <v>0</v>
      </c>
      <c r="L28" s="84">
        <v>19350000</v>
      </c>
      <c r="M28" s="85">
        <v>2000000</v>
      </c>
      <c r="N28" s="32">
        <f t="shared" si="4"/>
        <v>0</v>
      </c>
      <c r="O28" s="31">
        <f t="shared" si="5"/>
        <v>0</v>
      </c>
      <c r="P28" s="6"/>
      <c r="Q28" s="33"/>
    </row>
    <row r="29" spans="1:17" ht="12.75">
      <c r="A29" s="7"/>
      <c r="B29" s="29" t="s">
        <v>33</v>
      </c>
      <c r="C29" s="63">
        <v>0</v>
      </c>
      <c r="D29" s="64">
        <v>0</v>
      </c>
      <c r="E29" s="65">
        <f t="shared" si="0"/>
        <v>0</v>
      </c>
      <c r="F29" s="63">
        <v>0</v>
      </c>
      <c r="G29" s="64">
        <v>0</v>
      </c>
      <c r="H29" s="65">
        <f t="shared" si="1"/>
        <v>0</v>
      </c>
      <c r="I29" s="65">
        <v>0</v>
      </c>
      <c r="J29" s="30">
        <f t="shared" si="2"/>
        <v>0</v>
      </c>
      <c r="K29" s="31">
        <f t="shared" si="3"/>
        <v>0</v>
      </c>
      <c r="L29" s="84">
        <v>19350000</v>
      </c>
      <c r="M29" s="85">
        <v>2000000</v>
      </c>
      <c r="N29" s="32">
        <f t="shared" si="4"/>
        <v>0</v>
      </c>
      <c r="O29" s="31">
        <f t="shared" si="5"/>
        <v>0</v>
      </c>
      <c r="P29" s="6"/>
      <c r="Q29" s="33"/>
    </row>
    <row r="30" spans="1:17" ht="12.75">
      <c r="A30" s="7"/>
      <c r="B30" s="29" t="s">
        <v>34</v>
      </c>
      <c r="C30" s="63">
        <v>0</v>
      </c>
      <c r="D30" s="64">
        <v>0</v>
      </c>
      <c r="E30" s="65">
        <f t="shared" si="0"/>
        <v>0</v>
      </c>
      <c r="F30" s="63">
        <v>0</v>
      </c>
      <c r="G30" s="64">
        <v>0</v>
      </c>
      <c r="H30" s="65">
        <f t="shared" si="1"/>
        <v>0</v>
      </c>
      <c r="I30" s="65">
        <v>0</v>
      </c>
      <c r="J30" s="30">
        <f t="shared" si="2"/>
        <v>0</v>
      </c>
      <c r="K30" s="31">
        <f t="shared" si="3"/>
        <v>0</v>
      </c>
      <c r="L30" s="84">
        <v>19350000</v>
      </c>
      <c r="M30" s="85">
        <v>2000000</v>
      </c>
      <c r="N30" s="32">
        <f t="shared" si="4"/>
        <v>0</v>
      </c>
      <c r="O30" s="31">
        <f t="shared" si="5"/>
        <v>0</v>
      </c>
      <c r="P30" s="6"/>
      <c r="Q30" s="33"/>
    </row>
    <row r="31" spans="1:17" ht="12.75">
      <c r="A31" s="7"/>
      <c r="B31" s="29" t="s">
        <v>35</v>
      </c>
      <c r="C31" s="63">
        <v>0</v>
      </c>
      <c r="D31" s="64">
        <v>0</v>
      </c>
      <c r="E31" s="65">
        <f t="shared" si="0"/>
        <v>0</v>
      </c>
      <c r="F31" s="63">
        <v>0</v>
      </c>
      <c r="G31" s="64">
        <v>0</v>
      </c>
      <c r="H31" s="65">
        <f t="shared" si="1"/>
        <v>0</v>
      </c>
      <c r="I31" s="65">
        <v>0</v>
      </c>
      <c r="J31" s="30">
        <f t="shared" si="2"/>
        <v>0</v>
      </c>
      <c r="K31" s="31">
        <f t="shared" si="3"/>
        <v>0</v>
      </c>
      <c r="L31" s="84">
        <v>19350000</v>
      </c>
      <c r="M31" s="85">
        <v>2000000</v>
      </c>
      <c r="N31" s="32">
        <f t="shared" si="4"/>
        <v>0</v>
      </c>
      <c r="O31" s="31">
        <f t="shared" si="5"/>
        <v>0</v>
      </c>
      <c r="P31" s="6"/>
      <c r="Q31" s="33"/>
    </row>
    <row r="32" spans="1:17" ht="12.75">
      <c r="A32" s="7"/>
      <c r="B32" s="29" t="s">
        <v>36</v>
      </c>
      <c r="C32" s="63">
        <v>9550000</v>
      </c>
      <c r="D32" s="64">
        <v>19350000</v>
      </c>
      <c r="E32" s="65">
        <f t="shared" si="0"/>
        <v>9800000</v>
      </c>
      <c r="F32" s="63">
        <v>9000000</v>
      </c>
      <c r="G32" s="64">
        <v>2000000</v>
      </c>
      <c r="H32" s="65">
        <f t="shared" si="1"/>
        <v>-7000000</v>
      </c>
      <c r="I32" s="65">
        <v>2000000</v>
      </c>
      <c r="J32" s="30">
        <f t="shared" si="2"/>
        <v>102.61780104712042</v>
      </c>
      <c r="K32" s="31">
        <f t="shared" si="3"/>
        <v>-77.77777777777779</v>
      </c>
      <c r="L32" s="84">
        <v>19350000</v>
      </c>
      <c r="M32" s="85">
        <v>2000000</v>
      </c>
      <c r="N32" s="32">
        <f t="shared" si="4"/>
        <v>50.64599483204134</v>
      </c>
      <c r="O32" s="31">
        <f t="shared" si="5"/>
        <v>-350</v>
      </c>
      <c r="P32" s="6"/>
      <c r="Q32" s="33"/>
    </row>
    <row r="33" spans="1:17" ht="17.25" thickBot="1">
      <c r="A33" s="7"/>
      <c r="B33" s="57" t="s">
        <v>37</v>
      </c>
      <c r="C33" s="81">
        <f>SUM(C28:C32)</f>
        <v>9550000</v>
      </c>
      <c r="D33" s="82">
        <v>19350000</v>
      </c>
      <c r="E33" s="83">
        <f t="shared" si="0"/>
        <v>9800000</v>
      </c>
      <c r="F33" s="81">
        <f>SUM(F28:F32)</f>
        <v>9000000</v>
      </c>
      <c r="G33" s="82">
        <v>2000000</v>
      </c>
      <c r="H33" s="83">
        <f t="shared" si="1"/>
        <v>-7000000</v>
      </c>
      <c r="I33" s="83">
        <v>2000000</v>
      </c>
      <c r="J33" s="58">
        <f t="shared" si="2"/>
        <v>102.61780104712042</v>
      </c>
      <c r="K33" s="59">
        <f t="shared" si="3"/>
        <v>-77.77777777777779</v>
      </c>
      <c r="L33" s="96">
        <v>19350000</v>
      </c>
      <c r="M33" s="97">
        <v>2000000</v>
      </c>
      <c r="N33" s="60">
        <f t="shared" si="4"/>
        <v>50.64599483204134</v>
      </c>
      <c r="O33" s="59">
        <f t="shared" si="5"/>
        <v>-350</v>
      </c>
      <c r="P33" s="6"/>
      <c r="Q33" s="38"/>
    </row>
    <row r="34" spans="1:16" ht="16.5" customHeight="1">
      <c r="A34" s="61"/>
      <c r="B34" s="116" t="s">
        <v>38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ht="16.5" customHeight="1">
      <c r="A35" s="62"/>
      <c r="B35" s="102" t="s">
        <v>39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1:16" ht="16.5" customHeight="1">
      <c r="A36" s="62"/>
      <c r="B36" s="102" t="s">
        <v>40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02"/>
      <c r="P36" s="102"/>
    </row>
    <row r="37" spans="1:16" ht="16.5" customHeight="1">
      <c r="A37" s="62"/>
      <c r="B37" s="102" t="s">
        <v>41</v>
      </c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</row>
    <row r="38" spans="1:16" ht="16.5" customHeight="1">
      <c r="A38" s="6"/>
      <c r="B38" s="102" t="s">
        <v>42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</row>
    <row r="39" spans="1:16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</row>
  </sheetData>
  <sheetProtection/>
  <mergeCells count="14">
    <mergeCell ref="J5:K5"/>
    <mergeCell ref="N5:O5"/>
    <mergeCell ref="B1:O1"/>
    <mergeCell ref="B34:P34"/>
    <mergeCell ref="B35:P35"/>
    <mergeCell ref="B36:P36"/>
    <mergeCell ref="B37:P37"/>
    <mergeCell ref="B38:P38"/>
    <mergeCell ref="L5:M5"/>
    <mergeCell ref="B2:P2"/>
    <mergeCell ref="B3:P3"/>
    <mergeCell ref="B4:P4"/>
    <mergeCell ref="C5:E5"/>
    <mergeCell ref="F5:H5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2020-11-03T08:15:48Z</dcterms:created>
  <dcterms:modified xsi:type="dcterms:W3CDTF">2020-11-05T12:24:52Z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